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 Stadtentwicklung\15 GIS\7 Entwicklung\2 Projekte und Geodaten\0 Allgemein\0 Amtliche Vermessung\1 Langenthal\2 Nachführung\3 Ausschreibung 2026-2033\Dossier Ausschreibung\"/>
    </mc:Choice>
  </mc:AlternateContent>
  <xr:revisionPtr revIDLastSave="0" documentId="13_ncr:1_{4F50F09F-2A8E-4B3D-936A-5D2F752A70C4}" xr6:coauthVersionLast="47" xr6:coauthVersionMax="47" xr10:uidLastSave="{00000000-0000-0000-0000-000000000000}"/>
  <bookViews>
    <workbookView xWindow="-28920" yWindow="180" windowWidth="29040" windowHeight="17520" xr2:uid="{00000000-000D-0000-FFFF-FFFF00000000}"/>
  </bookViews>
  <sheets>
    <sheet name="Zusammenfassung" sheetId="1" r:id="rId1"/>
    <sheet name="Anbieter A" sheetId="2" r:id="rId2"/>
    <sheet name="Anbieter B" sheetId="7" r:id="rId3"/>
    <sheet name="Anbieter C" sheetId="8" r:id="rId4"/>
    <sheet name="Anbieter D" sheetId="9" r:id="rId5"/>
    <sheet name="Anbieter E" sheetId="10" r:id="rId6"/>
  </sheets>
  <definedNames>
    <definedName name="_xlnm.Print_Area" localSheetId="0">Zusammenfassung!$A$1:$H$59</definedName>
    <definedName name="_xlnm.Print_Titles" localSheetId="1">'Anbieter A'!$1:$5</definedName>
    <definedName name="_xlnm.Print_Titles" localSheetId="2">'Anbieter B'!$1:$5</definedName>
    <definedName name="_xlnm.Print_Titles" localSheetId="3">'Anbieter C'!$1:$5</definedName>
    <definedName name="_xlnm.Print_Titles" localSheetId="4">'Anbieter D'!$1:$5</definedName>
    <definedName name="_xlnm.Print_Titles" localSheetId="5">'Anbieter E'!$1:$5</definedName>
    <definedName name="_xlnm.Print_Titles" localSheetId="0">Zusammenfassung!$1:$5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B51" i="1" s="1"/>
  <c r="E53" i="2"/>
  <c r="D51" i="1" s="1"/>
  <c r="E51" i="1"/>
  <c r="B52" i="1"/>
  <c r="C52" i="1"/>
  <c r="D52" i="1"/>
  <c r="E52" i="1"/>
  <c r="B53" i="1"/>
  <c r="C53" i="1"/>
  <c r="D53" i="1"/>
  <c r="E53" i="1"/>
  <c r="F53" i="1"/>
  <c r="E54" i="1"/>
  <c r="D54" i="1"/>
  <c r="C54" i="1"/>
  <c r="B54" i="1"/>
  <c r="B55" i="1"/>
  <c r="C55" i="1"/>
  <c r="D55" i="1"/>
  <c r="E55" i="1"/>
  <c r="E50" i="1"/>
  <c r="B81" i="8" l="1"/>
  <c r="B81" i="9"/>
  <c r="B81" i="10"/>
  <c r="B81" i="7"/>
  <c r="B20" i="7"/>
  <c r="B21" i="7"/>
  <c r="B20" i="8"/>
  <c r="B21" i="8"/>
  <c r="B20" i="9"/>
  <c r="B21" i="9"/>
  <c r="B20" i="10"/>
  <c r="B21" i="10"/>
  <c r="D76" i="2"/>
  <c r="E72" i="2" s="1"/>
  <c r="F51" i="1" s="1"/>
  <c r="C37" i="1"/>
  <c r="C33" i="1"/>
  <c r="C28" i="1"/>
  <c r="C42" i="1"/>
  <c r="B9" i="7" l="1"/>
  <c r="C17" i="1"/>
  <c r="D76" i="10"/>
  <c r="B10" i="7"/>
  <c r="E5" i="10"/>
  <c r="A80" i="10"/>
  <c r="B75" i="10"/>
  <c r="B74" i="10"/>
  <c r="A73" i="10"/>
  <c r="A72" i="10"/>
  <c r="B68" i="10"/>
  <c r="B67" i="10"/>
  <c r="B66" i="10"/>
  <c r="B65" i="10"/>
  <c r="B64" i="10"/>
  <c r="B63" i="10"/>
  <c r="A62" i="10"/>
  <c r="B58" i="10"/>
  <c r="B57" i="10"/>
  <c r="B56" i="10"/>
  <c r="B55" i="10"/>
  <c r="A54" i="10"/>
  <c r="A53" i="10"/>
  <c r="B49" i="10"/>
  <c r="B48" i="10"/>
  <c r="A47" i="10"/>
  <c r="B43" i="10"/>
  <c r="B42" i="10"/>
  <c r="B41" i="10"/>
  <c r="A40" i="10"/>
  <c r="B36" i="10"/>
  <c r="B35" i="10"/>
  <c r="B34" i="10"/>
  <c r="A33" i="10"/>
  <c r="A32" i="10"/>
  <c r="B28" i="10"/>
  <c r="B27" i="10"/>
  <c r="B26" i="10"/>
  <c r="A25" i="10"/>
  <c r="A19" i="10"/>
  <c r="B15" i="10"/>
  <c r="A14" i="10"/>
  <c r="B10" i="10"/>
  <c r="B9" i="10"/>
  <c r="A8" i="10"/>
  <c r="A7" i="10"/>
  <c r="A2" i="10"/>
  <c r="E1" i="10"/>
  <c r="D39" i="1" l="1"/>
  <c r="D38" i="1"/>
  <c r="D34" i="1"/>
  <c r="D50" i="1" s="1"/>
  <c r="D29" i="1"/>
  <c r="C50" i="1" s="1"/>
  <c r="D23" i="1"/>
  <c r="B50" i="1" s="1"/>
  <c r="F50" i="1" l="1"/>
  <c r="D76" i="9"/>
  <c r="D76" i="8"/>
  <c r="D76" i="7"/>
  <c r="B74" i="9" l="1"/>
  <c r="B74" i="8"/>
  <c r="B74" i="7"/>
  <c r="B75" i="7"/>
  <c r="B43" i="9"/>
  <c r="B42" i="9"/>
  <c r="B41" i="9"/>
  <c r="B36" i="9"/>
  <c r="A40" i="9"/>
  <c r="A33" i="9"/>
  <c r="B43" i="8"/>
  <c r="B42" i="8"/>
  <c r="B41" i="8"/>
  <c r="B34" i="8"/>
  <c r="A47" i="8"/>
  <c r="A40" i="8"/>
  <c r="A33" i="8"/>
  <c r="A40" i="7"/>
  <c r="A33" i="7"/>
  <c r="B43" i="7"/>
  <c r="B42" i="7"/>
  <c r="B41" i="7"/>
  <c r="B49" i="7" l="1"/>
  <c r="B48" i="7"/>
  <c r="A47" i="7"/>
  <c r="B36" i="7"/>
  <c r="B35" i="7"/>
  <c r="B34" i="7"/>
  <c r="A32" i="7"/>
  <c r="B49" i="8"/>
  <c r="B48" i="8"/>
  <c r="B36" i="8"/>
  <c r="B35" i="8"/>
  <c r="A32" i="8"/>
  <c r="B49" i="9"/>
  <c r="B48" i="9"/>
  <c r="A47" i="9"/>
  <c r="B35" i="9"/>
  <c r="B34" i="9"/>
  <c r="A32" i="9"/>
  <c r="D36" i="1" l="1"/>
  <c r="C64" i="10" s="1"/>
  <c r="D35" i="1"/>
  <c r="C55" i="10" s="1"/>
  <c r="D32" i="1"/>
  <c r="C48" i="10" s="1"/>
  <c r="D31" i="1"/>
  <c r="C41" i="10" s="1"/>
  <c r="D30" i="1"/>
  <c r="C34" i="10" s="1"/>
  <c r="E33" i="1"/>
  <c r="D40" i="1"/>
  <c r="C74" i="10" s="1"/>
  <c r="E28" i="1"/>
  <c r="E32" i="10" l="1"/>
  <c r="E53" i="10"/>
  <c r="C41" i="9"/>
  <c r="C41" i="8"/>
  <c r="C41" i="2"/>
  <c r="C41" i="7"/>
  <c r="C74" i="9"/>
  <c r="C74" i="7"/>
  <c r="C74" i="8"/>
  <c r="C48" i="8"/>
  <c r="C48" i="2"/>
  <c r="C48" i="7"/>
  <c r="C48" i="9"/>
  <c r="C34" i="7"/>
  <c r="E32" i="7" s="1"/>
  <c r="C34" i="2"/>
  <c r="C34" i="8"/>
  <c r="C34" i="9"/>
  <c r="E32" i="9" s="1"/>
  <c r="E1" i="9"/>
  <c r="E1" i="8"/>
  <c r="E1" i="7"/>
  <c r="E1" i="2"/>
  <c r="E32" i="8" l="1"/>
  <c r="E32" i="2"/>
  <c r="C51" i="1" s="1"/>
  <c r="G51" i="1" s="1"/>
  <c r="E42" i="1"/>
  <c r="E37" i="1"/>
  <c r="D41" i="1"/>
  <c r="C74" i="2"/>
  <c r="C64" i="2"/>
  <c r="D27" i="1"/>
  <c r="C26" i="10" s="1"/>
  <c r="D26" i="1"/>
  <c r="D25" i="1"/>
  <c r="C15" i="10" s="1"/>
  <c r="D24" i="1"/>
  <c r="C9" i="10" s="1"/>
  <c r="C20" i="2" l="1"/>
  <c r="C20" i="10"/>
  <c r="E7" i="10" s="1"/>
  <c r="C20" i="9"/>
  <c r="C20" i="8"/>
  <c r="C20" i="7"/>
  <c r="C81" i="2"/>
  <c r="C81" i="10"/>
  <c r="E72" i="10" s="1"/>
  <c r="F55" i="1" s="1"/>
  <c r="C64" i="8"/>
  <c r="C64" i="9"/>
  <c r="C64" i="7"/>
  <c r="C9" i="7"/>
  <c r="C9" i="9"/>
  <c r="C9" i="8"/>
  <c r="E7" i="8" s="1"/>
  <c r="C81" i="9"/>
  <c r="C81" i="7"/>
  <c r="E72" i="7" s="1"/>
  <c r="F52" i="1" s="1"/>
  <c r="C81" i="8"/>
  <c r="E72" i="8" s="1"/>
  <c r="C15" i="7"/>
  <c r="C15" i="9"/>
  <c r="C15" i="8"/>
  <c r="C15" i="2"/>
  <c r="C26" i="8"/>
  <c r="C26" i="9"/>
  <c r="C26" i="7"/>
  <c r="C9" i="2"/>
  <c r="C26" i="2"/>
  <c r="C55" i="2"/>
  <c r="C55" i="7"/>
  <c r="E53" i="7" s="1"/>
  <c r="C55" i="8"/>
  <c r="C55" i="9"/>
  <c r="E72" i="9" l="1"/>
  <c r="F54" i="1" s="1"/>
  <c r="E7" i="7"/>
  <c r="E7" i="9"/>
  <c r="E53" i="8"/>
  <c r="E53" i="9"/>
  <c r="A80" i="9"/>
  <c r="B75" i="9"/>
  <c r="A73" i="9"/>
  <c r="A72" i="9"/>
  <c r="B68" i="9"/>
  <c r="B67" i="9"/>
  <c r="B66" i="9"/>
  <c r="B65" i="9"/>
  <c r="B64" i="9"/>
  <c r="B63" i="9"/>
  <c r="A62" i="9"/>
  <c r="B58" i="9"/>
  <c r="B57" i="9"/>
  <c r="B56" i="9"/>
  <c r="B55" i="9"/>
  <c r="A54" i="9"/>
  <c r="A53" i="9"/>
  <c r="A80" i="8"/>
  <c r="B75" i="8"/>
  <c r="A73" i="8"/>
  <c r="A72" i="8"/>
  <c r="B68" i="8"/>
  <c r="B67" i="8"/>
  <c r="B66" i="8"/>
  <c r="B65" i="8"/>
  <c r="B64" i="8"/>
  <c r="B63" i="8"/>
  <c r="A62" i="8"/>
  <c r="B58" i="8"/>
  <c r="B57" i="8"/>
  <c r="B56" i="8"/>
  <c r="B55" i="8"/>
  <c r="A54" i="8"/>
  <c r="A53" i="8"/>
  <c r="A80" i="7"/>
  <c r="A73" i="7"/>
  <c r="A72" i="7"/>
  <c r="B68" i="7"/>
  <c r="B67" i="7"/>
  <c r="B66" i="7"/>
  <c r="B65" i="7"/>
  <c r="B64" i="7"/>
  <c r="B63" i="7"/>
  <c r="A62" i="7"/>
  <c r="B58" i="7"/>
  <c r="B57" i="7"/>
  <c r="B56" i="7"/>
  <c r="B55" i="7"/>
  <c r="A54" i="7"/>
  <c r="A53" i="7"/>
  <c r="B28" i="9"/>
  <c r="B27" i="9"/>
  <c r="B26" i="9"/>
  <c r="A25" i="9"/>
  <c r="B28" i="8"/>
  <c r="B27" i="8"/>
  <c r="B26" i="8"/>
  <c r="A25" i="8"/>
  <c r="B28" i="7"/>
  <c r="B27" i="7"/>
  <c r="B26" i="7"/>
  <c r="A25" i="7"/>
  <c r="A19" i="9"/>
  <c r="A19" i="8"/>
  <c r="A19" i="7"/>
  <c r="B15" i="9"/>
  <c r="A14" i="9"/>
  <c r="B15" i="8"/>
  <c r="A14" i="8"/>
  <c r="B15" i="7"/>
  <c r="A14" i="7"/>
  <c r="B10" i="9"/>
  <c r="B9" i="9"/>
  <c r="A8" i="9"/>
  <c r="A7" i="9"/>
  <c r="A8" i="8"/>
  <c r="A7" i="8"/>
  <c r="A8" i="7"/>
  <c r="A7" i="7"/>
  <c r="B10" i="8"/>
  <c r="B9" i="8"/>
  <c r="E5" i="2" l="1"/>
  <c r="D46" i="1" l="1"/>
  <c r="A2" i="9"/>
  <c r="A2" i="8"/>
  <c r="A2" i="7"/>
  <c r="A2" i="2"/>
  <c r="F29" i="1" l="1"/>
  <c r="F23" i="1"/>
  <c r="F39" i="1"/>
  <c r="F38" i="1"/>
  <c r="E5" i="9"/>
  <c r="E5" i="8"/>
  <c r="G15" i="1"/>
  <c r="C20" i="1" s="1"/>
  <c r="G55" i="1" s="1"/>
  <c r="C18" i="1" l="1"/>
  <c r="C19" i="1"/>
  <c r="G54" i="1" s="1"/>
  <c r="C16" i="1"/>
  <c r="E5" i="7"/>
  <c r="G53" i="1" l="1"/>
  <c r="G52" i="1"/>
  <c r="H54" i="1" l="1"/>
  <c r="H51" i="1"/>
  <c r="F34" i="1"/>
  <c r="F46" i="1" s="1"/>
  <c r="H55" i="1" l="1"/>
  <c r="H53" i="1"/>
  <c r="H52" i="1"/>
</calcChain>
</file>

<file path=xl/sharedStrings.xml><?xml version="1.0" encoding="utf-8"?>
<sst xmlns="http://schemas.openxmlformats.org/spreadsheetml/2006/main" count="330" uniqueCount="112">
  <si>
    <t>Kanton Bern</t>
  </si>
  <si>
    <t>Gültige Angebote</t>
  </si>
  <si>
    <t>Code</t>
  </si>
  <si>
    <t>Anbieter</t>
  </si>
  <si>
    <t>A</t>
  </si>
  <si>
    <t>B</t>
  </si>
  <si>
    <t>C</t>
  </si>
  <si>
    <t>D</t>
  </si>
  <si>
    <t>Preisbewertung</t>
  </si>
  <si>
    <t>Code</t>
  </si>
  <si>
    <t>billigstes Angebot =</t>
  </si>
  <si>
    <t>A</t>
  </si>
  <si>
    <r>
      <t xml:space="preserve">Zuschlagsberechnung </t>
    </r>
    <r>
      <rPr>
        <sz val="10.9"/>
        <color indexed="8"/>
        <rFont val="Arial"/>
        <family val="2"/>
      </rPr>
      <t>(Detailbeurteilung im Anhang)</t>
    </r>
  </si>
  <si>
    <t>Kriterium</t>
  </si>
  <si>
    <t>Total gewichtete Punkte</t>
  </si>
  <si>
    <t>Rangfolge</t>
  </si>
  <si>
    <t>Gewichtung</t>
  </si>
  <si>
    <t>A</t>
  </si>
  <si>
    <t>Legende:</t>
  </si>
  <si>
    <t>Beilagen:</t>
  </si>
  <si>
    <t>Kanton Bern</t>
  </si>
  <si>
    <t>Punktbewertung=</t>
  </si>
  <si>
    <t>Vergleichstabelle der Angebote</t>
  </si>
  <si>
    <t>Bewertung der Zuschlagskriterien</t>
  </si>
  <si>
    <t>Gewichte</t>
  </si>
  <si>
    <t>Summe aller Gewichte</t>
  </si>
  <si>
    <t>Angebot</t>
  </si>
  <si>
    <t>Gemeinde</t>
  </si>
  <si>
    <t>Dienstleistungen</t>
  </si>
  <si>
    <t>Qualitätssicherung</t>
  </si>
  <si>
    <t>Erfahrung in der AV</t>
  </si>
  <si>
    <t>%</t>
  </si>
  <si>
    <t>Begründungen:
-</t>
  </si>
  <si>
    <t>Bemerkungen:
-</t>
  </si>
  <si>
    <t>Führungserfahrung</t>
  </si>
  <si>
    <t>Punktzahl</t>
  </si>
  <si>
    <t>Punktbewertung</t>
  </si>
  <si>
    <t>Detailbewertungen der Angebote</t>
  </si>
  <si>
    <t xml:space="preserve">Bemerkungen:
- </t>
  </si>
  <si>
    <t>a</t>
  </si>
  <si>
    <t>b</t>
  </si>
  <si>
    <t>c</t>
  </si>
  <si>
    <t>d</t>
  </si>
  <si>
    <t>Angebotene Dienstleistungen</t>
  </si>
  <si>
    <t>Preiskonditionen</t>
  </si>
  <si>
    <t>Rabattunterschied, der zu 1 Punktabzug führt =</t>
  </si>
  <si>
    <t>Weitere Geomatik- und Vermessungsdienstleistungen im Rahmen der amtlichen Vermessung</t>
  </si>
  <si>
    <t>Erfahrung in der Nachführung der amtlichen Vermessung</t>
  </si>
  <si>
    <t>Erfahrung des Büros in ähnlichen Gemeinden</t>
  </si>
  <si>
    <t>Anzahl Jahre in einer leitenden Funktion (Projektleitung, Abteilungsleitung oder Geschäftsleitung)</t>
  </si>
  <si>
    <t>Qualitätssicherung in der amtlichen Vermessung</t>
  </si>
  <si>
    <t>Gewicht</t>
  </si>
  <si>
    <t>Erfahrung ähnl. Gem.</t>
  </si>
  <si>
    <t>QS in der AV</t>
  </si>
  <si>
    <t>Sicherstellung Stv.</t>
  </si>
  <si>
    <t>Führungserfahrung des Nachführungsgeometers</t>
  </si>
  <si>
    <t>Δ=</t>
  </si>
  <si>
    <t>(Differenz Hauptkriterium - Summe Unterkriterien)</t>
  </si>
  <si>
    <t>Total:</t>
  </si>
  <si>
    <t>Erklärungen:</t>
  </si>
  <si>
    <t>Kontrolle: Werte müssen Null sein</t>
  </si>
  <si>
    <t>- Eigenes Qualitätsmanagementsystem -&gt; (3 Punkte)</t>
  </si>
  <si>
    <t>- Kein Qualitätsmanagementsystem -&gt; (0 Punkte)</t>
  </si>
  <si>
    <t>Gelb markierte Felder können/müssen durch die Gemeinde ausgefüllt werden.</t>
  </si>
  <si>
    <t>Der Bewertungsspielraum reicht von 0 (ungenügend) bis 5 (sehr gut)</t>
  </si>
  <si>
    <t>Das Total pro Hauptkriterium darf 5.0 nicht überschreiten!</t>
  </si>
  <si>
    <t>Wahl Nachführungsgeometer/in für die Periode 2026-2033</t>
  </si>
  <si>
    <t>Referenzen</t>
  </si>
  <si>
    <t>Kundendienst</t>
  </si>
  <si>
    <t>Informationssicherheit</t>
  </si>
  <si>
    <t>Nachhaltigkeit</t>
  </si>
  <si>
    <t>Ökologie</t>
  </si>
  <si>
    <t>Ausbildung Lernende</t>
  </si>
  <si>
    <t>- Zusammenarbeit -&gt; (Wert zwischen 0.0 und 5.0, gemäss Tabelle Kap. 3.4)</t>
  </si>
  <si>
    <t>- Baulandumlegung
   Ja                                                                    (1 Punkt)
   Ja, mit Referenzen in den letzten acht Jahren     (2 Punkte)
   Nein                                                                 (0 Punkte)</t>
  </si>
  <si>
    <t>- Güterzusammenlegung
   Ja                                                                    (0.5 Punkt)
   Ja, mit Referenzen in den letzten acht Jahren     (1 Punkt)
   Nein                                                                 (0 Punkte)</t>
  </si>
  <si>
    <t>- Nachführungsgeometer (0 - 5 Jahre) -&gt; (1.5 Punkte)</t>
  </si>
  <si>
    <t>- Nachführungsgeometer (6 und mehr Jahre) -&gt; (3 Punkte)</t>
  </si>
  <si>
    <t>- Sachbearbeiter (Ansprechperson) (0 - 5 Jahre) -&gt; (1 Punkt)</t>
  </si>
  <si>
    <t>- Sachbearbeiter (Ansprechperson) (6 und mehr Jahre) -&gt; (2 Punkte)</t>
  </si>
  <si>
    <t>- Mehr als 10 Jahre -&gt; (5 Punkte)</t>
  </si>
  <si>
    <t>- 6 - 10 Jahre -&gt; (4 Punkte)</t>
  </si>
  <si>
    <t>- 3 - 5 Jahre -&gt; (3 Punkte)</t>
  </si>
  <si>
    <t>- 1 - 2 Jahre -&gt; (2 Punkt)</t>
  </si>
  <si>
    <t>- &lt; 1 Jahr -&gt; (1 Punkte)</t>
  </si>
  <si>
    <t>- ISO-zertifiziertes Qualitätsmanagementsystem -&gt; (5 Punkte)</t>
  </si>
  <si>
    <t xml:space="preserve">Art der Sicherstellung der Stellvertretung des Nachführungsgeometers, z. B. bei Ferien (gemäss Art. 5, KVAV)
</t>
  </si>
  <si>
    <t>- Stellvertreter in der Firma -&gt; (5 Punkte)</t>
  </si>
  <si>
    <t>- Stellvertreter in einer anderen Firma -&gt; (3 Punkte)</t>
  </si>
  <si>
    <t>- Nachweis gemäss Art. 19 Abs. 1 (VAV-VBS) -&gt; (5 Punkte)</t>
  </si>
  <si>
    <t>- Zertifikat ausserhalb Norm -&gt; (3 Punkte)</t>
  </si>
  <si>
    <t>- Keine Angaben/Nachweise -&gt; (0 Punkte)</t>
  </si>
  <si>
    <t xml:space="preserve">Soziale Nachhaltigkeit, Ausbildung Lernende
</t>
  </si>
  <si>
    <t>- Anzahl Vollzeitstellen (inkl. Lernende) im Bereich amtliche Vermessung</t>
  </si>
  <si>
    <t>- Davon Ausbildungsplätze für Lernende «GeomatikerIn EFZ (Schwerpunkt Vermessung)»</t>
  </si>
  <si>
    <t>Punktzahl:</t>
  </si>
  <si>
    <t>vertraglicher Taxpunktwert (in Prozent zum kantonalen Taxpunktwert)</t>
  </si>
  <si>
    <t>Weitere Dienstleistungen</t>
  </si>
  <si>
    <t>(soll = 20)</t>
  </si>
  <si>
    <t xml:space="preserve">Das «Total gewichtete Punkte» darf 100.0 nicht überschreiten! </t>
  </si>
  <si>
    <t>E</t>
  </si>
  <si>
    <t>e</t>
  </si>
  <si>
    <t>Nicht verwendete Zeilen (zwischen Nr. 53 und 56) in der Zuschlagsberechnung löschen.</t>
  </si>
  <si>
    <t xml:space="preserve">Begründungen:
- </t>
  </si>
  <si>
    <t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t>
  </si>
  <si>
    <t>Langenthal</t>
  </si>
  <si>
    <t>- Dienstleistungskonzept: Ist das Angebot strukturiert und verständlich aufgebaut? -&gt; (0.0 und 3.0)</t>
  </si>
  <si>
    <t>- Dienstleistungskonzept: Wird eine plausible Auftragsabwicklung vorgestellt? -&gt; (0.0 und 2.0)</t>
  </si>
  <si>
    <t>Dienstleistungskonzept</t>
  </si>
  <si>
    <t>- Fahrdistanz Gemeinde (Gemeindeverwaltung) -&gt; Bürostandort
   0 - 20 km                  (5 Punkte)
   21 - 40 km                (3 Punkt)
   Mehr als 40 km         (0 Punkte)</t>
  </si>
  <si>
    <t>- Beratung Kunden: Online-Angebote (Bsp. Gesprächstermin buchen, Auftrag erfassen, etc.)
   Ja       (2 Punkt)
   Nein    (0 Punkte)</t>
  </si>
  <si>
    <t>- Fest zugeteilte Ansprechperson für die Gemeinde bezüglich AV
   Nein                                                (0 Punkte)
   Ja, seit 4 Jahren oder weniger          (2 Punkt)
   Ja, seit 5 Jahren oder mehr              (3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</si>
</sst>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gt;0]&quot;SFr. &quot;#,##0.00;[&lt;0]&quot;SFr. -&quot;#,##0.00;&quot;SFr. -&quot;#"/>
    <numFmt numFmtId="165" formatCode="0.0"/>
    <numFmt numFmtId="166" formatCode="0.000"/>
    <numFmt numFmtId="167" formatCode="0.00000"/>
  </numFmts>
  <fonts count="25">
    <font>
      <sz val="10"/>
      <name val="Arial"/>
    </font>
    <font>
      <sz val="11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.9"/>
      <color indexed="8"/>
      <name val="Arial"/>
      <family val="2"/>
    </font>
    <font>
      <sz val="10"/>
      <color indexed="8"/>
      <name val="Albany"/>
      <family val="2"/>
    </font>
    <font>
      <b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lbany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quotePrefix="1" applyAlignment="1" applyProtection="1">
      <alignment vertical="center" wrapText="1"/>
      <protection locked="0"/>
    </xf>
    <xf numFmtId="0" fontId="12" fillId="0" borderId="0" xfId="0" quotePrefix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1" fillId="0" borderId="14" xfId="0" quotePrefix="1" applyFont="1" applyBorder="1" applyAlignment="1" applyProtection="1">
      <alignment vertical="top" wrapText="1"/>
      <protection locked="0"/>
    </xf>
    <xf numFmtId="0" fontId="14" fillId="0" borderId="14" xfId="0" quotePrefix="1" applyFont="1" applyBorder="1" applyAlignment="1" applyProtection="1">
      <alignment vertical="top" wrapText="1"/>
      <protection locked="0"/>
    </xf>
    <xf numFmtId="0" fontId="12" fillId="0" borderId="35" xfId="0" quotePrefix="1" applyFont="1" applyBorder="1" applyAlignment="1" applyProtection="1">
      <alignment vertical="center" wrapText="1"/>
      <protection locked="0"/>
    </xf>
    <xf numFmtId="0" fontId="0" fillId="0" borderId="35" xfId="0" quotePrefix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9" fillId="4" borderId="0" xfId="0" applyFont="1" applyFill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9" fontId="3" fillId="4" borderId="0" xfId="0" applyNumberFormat="1" applyFont="1" applyFill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0" fontId="12" fillId="0" borderId="31" xfId="0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0" fontId="7" fillId="4" borderId="32" xfId="0" applyFont="1" applyFill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34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14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6" fillId="0" borderId="1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4" fontId="3" fillId="0" borderId="0" xfId="0" applyNumberFormat="1" applyFont="1" applyProtection="1"/>
    <xf numFmtId="0" fontId="3" fillId="0" borderId="0" xfId="0" applyFont="1" applyBorder="1" applyProtection="1"/>
    <xf numFmtId="9" fontId="3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right"/>
    </xf>
    <xf numFmtId="1" fontId="9" fillId="0" borderId="0" xfId="0" applyNumberFormat="1" applyFont="1" applyFill="1" applyBorder="1" applyAlignment="1" applyProtection="1">
      <alignment horizontal="center"/>
    </xf>
    <xf numFmtId="9" fontId="22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9" fontId="22" fillId="0" borderId="0" xfId="0" applyNumberFormat="1" applyFont="1" applyBorder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9" fontId="3" fillId="0" borderId="0" xfId="0" applyNumberFormat="1" applyFont="1" applyBorder="1" applyProtection="1"/>
    <xf numFmtId="0" fontId="9" fillId="0" borderId="17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4" xfId="0" applyFont="1" applyBorder="1" applyProtection="1"/>
    <xf numFmtId="165" fontId="9" fillId="0" borderId="23" xfId="0" applyNumberFormat="1" applyFont="1" applyBorder="1" applyAlignment="1" applyProtection="1">
      <alignment horizontal="center"/>
    </xf>
    <xf numFmtId="165" fontId="9" fillId="0" borderId="21" xfId="0" applyNumberFormat="1" applyFont="1" applyBorder="1" applyAlignment="1" applyProtection="1">
      <alignment horizontal="center"/>
    </xf>
    <xf numFmtId="165" fontId="9" fillId="0" borderId="28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fill" vertical="center"/>
      <protection locked="0"/>
    </xf>
    <xf numFmtId="1" fontId="4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left" vertical="center" wrapText="1"/>
      <protection locked="0"/>
    </xf>
    <xf numFmtId="0" fontId="12" fillId="0" borderId="35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left" vertical="center"/>
      <protection locked="0"/>
    </xf>
    <xf numFmtId="0" fontId="3" fillId="0" borderId="0" xfId="0" quotePrefix="1" applyFont="1" applyBorder="1" applyAlignment="1" applyProtection="1">
      <alignment horizontal="left" vertical="center" wrapText="1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7" fillId="0" borderId="11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 wrapText="1"/>
      <protection locked="0"/>
    </xf>
    <xf numFmtId="0" fontId="12" fillId="0" borderId="30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Font="1" applyBorder="1" applyAlignment="1" applyProtection="1">
      <alignment horizontal="left" vertical="top" wrapText="1"/>
      <protection locked="0"/>
    </xf>
    <xf numFmtId="0" fontId="6" fillId="0" borderId="30" xfId="0" quotePrefix="1" applyFont="1" applyBorder="1" applyAlignment="1" applyProtection="1">
      <alignment horizontal="left" vertical="top" wrapText="1"/>
      <protection locked="0"/>
    </xf>
    <xf numFmtId="0" fontId="11" fillId="0" borderId="14" xfId="0" quotePrefix="1" applyFont="1" applyBorder="1" applyAlignment="1" applyProtection="1">
      <alignment vertical="center" wrapText="1"/>
      <protection locked="0"/>
    </xf>
    <xf numFmtId="0" fontId="11" fillId="0" borderId="11" xfId="0" quotePrefix="1" applyFont="1" applyBorder="1" applyAlignment="1" applyProtection="1">
      <alignment vertical="center" wrapText="1"/>
      <protection locked="0"/>
    </xf>
    <xf numFmtId="0" fontId="11" fillId="0" borderId="29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quotePrefix="1" applyFont="1" applyAlignment="1" applyProtection="1">
      <alignment vertical="center" wrapText="1"/>
      <protection locked="0"/>
    </xf>
    <xf numFmtId="0" fontId="12" fillId="0" borderId="0" xfId="0" quotePrefix="1" applyFont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165" fontId="3" fillId="3" borderId="6" xfId="0" applyNumberFormat="1" applyFont="1" applyFill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1" fillId="0" borderId="39" xfId="0" quotePrefix="1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20" xfId="0" applyNumberFormat="1" applyFont="1" applyFill="1" applyBorder="1" applyAlignment="1" applyProtection="1">
      <alignment horizontal="center"/>
      <protection locked="0"/>
    </xf>
    <xf numFmtId="165" fontId="18" fillId="0" borderId="8" xfId="0" applyNumberFormat="1" applyFont="1" applyFill="1" applyBorder="1" applyAlignment="1" applyProtection="1">
      <alignment horizontal="center"/>
      <protection locked="0"/>
    </xf>
    <xf numFmtId="165" fontId="17" fillId="0" borderId="17" xfId="0" applyNumberFormat="1" applyFont="1" applyFill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/>
      <protection locked="0"/>
    </xf>
    <xf numFmtId="165" fontId="9" fillId="0" borderId="25" xfId="0" applyNumberFormat="1" applyFont="1" applyBorder="1" applyAlignment="1" applyProtection="1">
      <alignment horizontal="center"/>
      <protection locked="0"/>
    </xf>
    <xf numFmtId="165" fontId="18" fillId="0" borderId="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5" fontId="9" fillId="0" borderId="26" xfId="0" applyNumberFormat="1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>
      <alignment horizontal="center"/>
    </xf>
    <xf numFmtId="0" fontId="12" fillId="0" borderId="43" xfId="0" quotePrefix="1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  <protection locked="0"/>
    </xf>
    <xf numFmtId="165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top" wrapText="1"/>
      <protection locked="0"/>
    </xf>
    <xf numFmtId="0" fontId="11" fillId="0" borderId="45" xfId="0" quotePrefix="1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vertical="top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right" vertical="center"/>
      <protection locked="0"/>
    </xf>
    <xf numFmtId="0" fontId="6" fillId="0" borderId="36" xfId="0" quotePrefix="1" applyFont="1" applyBorder="1" applyAlignment="1" applyProtection="1">
      <alignment horizontal="right" vertical="center"/>
    </xf>
    <xf numFmtId="165" fontId="3" fillId="0" borderId="43" xfId="0" applyNumberFormat="1" applyFont="1" applyFill="1" applyBorder="1" applyAlignment="1" applyProtection="1">
      <alignment horizontal="center" vertical="center"/>
      <protection locked="0"/>
    </xf>
    <xf numFmtId="165" fontId="0" fillId="4" borderId="43" xfId="0" applyNumberFormat="1" applyFill="1" applyBorder="1" applyAlignment="1" applyProtection="1">
      <alignment horizontal="center" vertical="center"/>
      <protection locked="0"/>
    </xf>
    <xf numFmtId="0" fontId="6" fillId="0" borderId="43" xfId="0" quotePrefix="1" applyFont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165" fontId="9" fillId="0" borderId="48" xfId="0" applyNumberFormat="1" applyFont="1" applyFill="1" applyBorder="1" applyAlignment="1" applyProtection="1">
      <alignment horizontal="center"/>
      <protection locked="0"/>
    </xf>
    <xf numFmtId="165" fontId="9" fillId="0" borderId="49" xfId="0" applyNumberFormat="1" applyFont="1" applyBorder="1" applyAlignment="1" applyProtection="1">
      <alignment horizontal="center"/>
      <protection locked="0"/>
    </xf>
    <xf numFmtId="165" fontId="9" fillId="0" borderId="50" xfId="0" applyNumberFormat="1" applyFont="1" applyBorder="1" applyAlignment="1" applyProtection="1">
      <alignment horizontal="center"/>
      <protection locked="0"/>
    </xf>
    <xf numFmtId="165" fontId="17" fillId="0" borderId="51" xfId="0" applyNumberFormat="1" applyFont="1" applyFill="1" applyBorder="1" applyAlignment="1" applyProtection="1">
      <alignment horizontal="center"/>
      <protection locked="0"/>
    </xf>
    <xf numFmtId="165" fontId="17" fillId="0" borderId="52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Border="1" applyAlignment="1" applyProtection="1">
      <alignment vertical="center" wrapText="1"/>
      <protection locked="0"/>
    </xf>
    <xf numFmtId="0" fontId="3" fillId="0" borderId="29" xfId="0" applyFont="1" applyBorder="1" applyProtection="1"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164" fontId="24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2" fontId="7" fillId="5" borderId="33" xfId="0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0" fontId="9" fillId="0" borderId="51" xfId="0" applyFont="1" applyBorder="1" applyAlignment="1" applyProtection="1">
      <alignment horizontal="center" vertical="center"/>
      <protection locked="0"/>
    </xf>
    <xf numFmtId="165" fontId="9" fillId="0" borderId="53" xfId="0" applyNumberFormat="1" applyFont="1" applyBorder="1" applyAlignment="1" applyProtection="1">
      <alignment horizontal="center"/>
      <protection locked="0"/>
    </xf>
    <xf numFmtId="165" fontId="9" fillId="0" borderId="54" xfId="0" applyNumberFormat="1" applyFont="1" applyBorder="1" applyAlignment="1" applyProtection="1">
      <alignment horizontal="center"/>
      <protection locked="0"/>
    </xf>
    <xf numFmtId="165" fontId="9" fillId="0" borderId="55" xfId="0" applyNumberFormat="1" applyFont="1" applyBorder="1" applyAlignment="1" applyProtection="1">
      <alignment horizontal="center"/>
      <protection locked="0"/>
    </xf>
    <xf numFmtId="2" fontId="3" fillId="0" borderId="56" xfId="0" applyNumberFormat="1" applyFont="1" applyBorder="1" applyAlignment="1" applyProtection="1">
      <alignment horizontal="center"/>
    </xf>
    <xf numFmtId="4" fontId="3" fillId="2" borderId="56" xfId="0" applyNumberFormat="1" applyFont="1" applyFill="1" applyBorder="1" applyAlignment="1" applyProtection="1">
      <alignment horizontal="center"/>
      <protection locked="0"/>
    </xf>
    <xf numFmtId="0" fontId="3" fillId="0" borderId="56" xfId="0" applyFont="1" applyBorder="1" applyProtection="1">
      <protection locked="0"/>
    </xf>
    <xf numFmtId="1" fontId="3" fillId="2" borderId="56" xfId="0" applyNumberFormat="1" applyFont="1" applyFill="1" applyBorder="1" applyAlignment="1" applyProtection="1">
      <alignment horizontal="left"/>
      <protection locked="0"/>
    </xf>
    <xf numFmtId="1" fontId="12" fillId="2" borderId="56" xfId="0" applyNumberFormat="1" applyFont="1" applyFill="1" applyBorder="1" applyAlignment="1" applyProtection="1">
      <alignment horizontal="left"/>
      <protection locked="0"/>
    </xf>
    <xf numFmtId="0" fontId="3" fillId="0" borderId="0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0" fontId="12" fillId="0" borderId="36" xfId="0" quotePrefix="1" applyFont="1" applyBorder="1" applyAlignment="1" applyProtection="1">
      <alignment horizontal="center" vertical="center" wrapText="1"/>
    </xf>
    <xf numFmtId="0" fontId="12" fillId="0" borderId="56" xfId="0" quotePrefix="1" applyFont="1" applyBorder="1" applyAlignment="1" applyProtection="1">
      <alignment horizontal="center" vertical="center" wrapText="1"/>
    </xf>
    <xf numFmtId="0" fontId="12" fillId="0" borderId="37" xfId="0" quotePrefix="1" applyFont="1" applyBorder="1" applyAlignment="1" applyProtection="1">
      <alignment horizontal="center" vertical="center" wrapText="1"/>
      <protection locked="0"/>
    </xf>
    <xf numFmtId="0" fontId="12" fillId="0" borderId="36" xfId="0" quotePrefix="1" applyFont="1" applyBorder="1" applyAlignment="1" applyProtection="1">
      <alignment horizontal="center" vertical="center" wrapText="1"/>
      <protection locked="0"/>
    </xf>
    <xf numFmtId="166" fontId="12" fillId="0" borderId="37" xfId="0" quotePrefix="1" applyNumberFormat="1" applyFont="1" applyBorder="1" applyAlignment="1" applyProtection="1">
      <alignment horizontal="center" vertical="center" wrapText="1"/>
    </xf>
    <xf numFmtId="166" fontId="12" fillId="0" borderId="36" xfId="0" quotePrefix="1" applyNumberFormat="1" applyFont="1" applyBorder="1" applyAlignment="1" applyProtection="1">
      <alignment horizontal="center" vertical="center" wrapText="1"/>
    </xf>
    <xf numFmtId="2" fontId="6" fillId="0" borderId="37" xfId="0" quotePrefix="1" applyNumberFormat="1" applyFont="1" applyBorder="1" applyAlignment="1" applyProtection="1">
      <alignment horizontal="center" vertical="center"/>
    </xf>
    <xf numFmtId="0" fontId="6" fillId="0" borderId="36" xfId="0" quotePrefix="1" applyFont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horizontal="left" vertical="top" wrapText="1"/>
      <protection locked="0"/>
    </xf>
    <xf numFmtId="165" fontId="3" fillId="4" borderId="46" xfId="0" applyNumberFormat="1" applyFont="1" applyFill="1" applyBorder="1" applyAlignment="1" applyProtection="1">
      <alignment horizontal="center" vertical="center"/>
      <protection locked="0"/>
    </xf>
    <xf numFmtId="165" fontId="3" fillId="4" borderId="47" xfId="0" applyNumberFormat="1" applyFont="1" applyFill="1" applyBorder="1" applyAlignment="1" applyProtection="1">
      <alignment horizontal="center" vertical="center"/>
      <protection locked="0"/>
    </xf>
    <xf numFmtId="166" fontId="6" fillId="0" borderId="37" xfId="0" quotePrefix="1" applyNumberFormat="1" applyFont="1" applyBorder="1" applyAlignment="1" applyProtection="1">
      <alignment horizontal="center" vertical="center"/>
    </xf>
    <xf numFmtId="166" fontId="6" fillId="0" borderId="36" xfId="0" quotePrefix="1" applyNumberFormat="1" applyFont="1" applyBorder="1" applyAlignment="1" applyProtection="1">
      <alignment horizontal="center" vertical="center"/>
    </xf>
    <xf numFmtId="165" fontId="3" fillId="4" borderId="41" xfId="0" applyNumberFormat="1" applyFont="1" applyFill="1" applyBorder="1" applyAlignment="1" applyProtection="1">
      <alignment horizontal="center" vertical="center"/>
      <protection locked="0"/>
    </xf>
    <xf numFmtId="165" fontId="3" fillId="4" borderId="36" xfId="0" applyNumberFormat="1" applyFont="1" applyFill="1" applyBorder="1" applyAlignment="1" applyProtection="1">
      <alignment horizontal="center" vertical="center"/>
      <protection locked="0"/>
    </xf>
    <xf numFmtId="165" fontId="3" fillId="4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46" xfId="0" quotePrefix="1" applyFont="1" applyBorder="1" applyAlignment="1" applyProtection="1">
      <alignment horizontal="center" vertical="center"/>
    </xf>
    <xf numFmtId="0" fontId="6" fillId="0" borderId="47" xfId="0" quotePrefix="1" applyFont="1" applyBorder="1" applyAlignment="1" applyProtection="1">
      <alignment horizontal="center" vertical="center"/>
    </xf>
    <xf numFmtId="165" fontId="3" fillId="4" borderId="40" xfId="0" applyNumberFormat="1" applyFont="1" applyFill="1" applyBorder="1" applyAlignment="1" applyProtection="1">
      <alignment horizontal="center" vertical="center"/>
      <protection locked="0"/>
    </xf>
    <xf numFmtId="2" fontId="12" fillId="0" borderId="37" xfId="0" quotePrefix="1" applyNumberFormat="1" applyFont="1" applyBorder="1" applyAlignment="1" applyProtection="1">
      <alignment horizontal="center" vertical="center" wrapText="1"/>
    </xf>
    <xf numFmtId="0" fontId="12" fillId="0" borderId="38" xfId="0" quotePrefix="1" applyFont="1" applyBorder="1" applyAlignment="1" applyProtection="1">
      <alignment horizontal="center" vertical="center" wrapText="1"/>
    </xf>
    <xf numFmtId="165" fontId="0" fillId="4" borderId="42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2" fontId="6" fillId="0" borderId="44" xfId="0" quotePrefix="1" applyNumberFormat="1" applyFont="1" applyBorder="1" applyAlignment="1" applyProtection="1">
      <alignment horizontal="center" vertical="center"/>
    </xf>
    <xf numFmtId="0" fontId="6" fillId="0" borderId="38" xfId="0" quotePrefix="1" applyFont="1" applyBorder="1" applyAlignment="1" applyProtection="1">
      <alignment horizontal="center" vertical="center"/>
    </xf>
    <xf numFmtId="165" fontId="3" fillId="4" borderId="42" xfId="0" applyNumberFormat="1" applyFont="1" applyFill="1" applyBorder="1" applyAlignment="1" applyProtection="1">
      <alignment horizontal="center" vertical="center"/>
      <protection locked="0"/>
    </xf>
    <xf numFmtId="166" fontId="12" fillId="0" borderId="38" xfId="0" quotePrefix="1" applyNumberFormat="1" applyFont="1" applyBorder="1" applyAlignment="1" applyProtection="1">
      <alignment horizontal="center" vertical="center" wrapText="1"/>
    </xf>
    <xf numFmtId="166" fontId="6" fillId="0" borderId="37" xfId="0" quotePrefix="1" applyNumberFormat="1" applyFont="1" applyBorder="1" applyAlignment="1" applyProtection="1">
      <alignment horizontal="center" vertical="center" wrapText="1"/>
    </xf>
    <xf numFmtId="166" fontId="6" fillId="0" borderId="36" xfId="0" quotePrefix="1" applyNumberFormat="1" applyFont="1" applyBorder="1" applyAlignment="1" applyProtection="1">
      <alignment horizontal="center" vertical="center" wrapText="1"/>
    </xf>
    <xf numFmtId="166" fontId="6" fillId="0" borderId="38" xfId="0" quotePrefix="1" applyNumberFormat="1" applyFont="1" applyBorder="1" applyAlignment="1" applyProtection="1">
      <alignment horizontal="center" vertical="center" wrapText="1"/>
    </xf>
    <xf numFmtId="0" fontId="12" fillId="0" borderId="42" xfId="0" quotePrefix="1" applyFont="1" applyBorder="1" applyAlignment="1" applyProtection="1">
      <alignment horizontal="center" vertical="center" wrapText="1"/>
    </xf>
    <xf numFmtId="2" fontId="6" fillId="0" borderId="37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2" fontId="6" fillId="0" borderId="44" xfId="0" applyNumberFormat="1" applyFont="1" applyBorder="1" applyAlignment="1" applyProtection="1">
      <alignment horizontal="center" vertical="center"/>
    </xf>
    <xf numFmtId="0" fontId="12" fillId="0" borderId="57" xfId="0" quotePrefix="1" applyFont="1" applyBorder="1" applyAlignment="1" applyProtection="1">
      <alignment horizontal="center" vertical="center" wrapText="1"/>
    </xf>
  </cellXfs>
  <cellStyles count="1">
    <cellStyle name="Standard" xfId="0" builtinId="0"/>
  </cellStyles>
  <dxfs count="2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B613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T63"/>
  <sheetViews>
    <sheetView tabSelected="1" zoomScale="130" zoomScaleNormal="130" workbookViewId="0">
      <selection activeCell="B5" sqref="B5"/>
    </sheetView>
  </sheetViews>
  <sheetFormatPr baseColWidth="10" defaultColWidth="11.28515625" defaultRowHeight="12.75"/>
  <cols>
    <col min="1" max="1" width="10.7109375" style="9" customWidth="1"/>
    <col min="2" max="2" width="15" style="9" customWidth="1"/>
    <col min="3" max="3" width="15" style="9" bestFit="1" customWidth="1"/>
    <col min="4" max="5" width="15" style="9" customWidth="1"/>
    <col min="6" max="6" width="11.28515625" style="9" customWidth="1"/>
    <col min="7" max="7" width="14.7109375" style="9" customWidth="1"/>
    <col min="8" max="16384" width="11.28515625" style="9"/>
  </cols>
  <sheetData>
    <row r="1" spans="1:254" ht="14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</row>
    <row r="2" spans="1:254" ht="14.25">
      <c r="A2" s="8" t="s">
        <v>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</row>
    <row r="3" spans="1:254" ht="14.25">
      <c r="A3" s="8" t="s">
        <v>27</v>
      </c>
      <c r="B3" s="10" t="s">
        <v>105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pans="1:254" ht="14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pans="1:254" ht="17.25" customHeight="1">
      <c r="A5" s="11" t="s">
        <v>22</v>
      </c>
      <c r="B5" s="12"/>
      <c r="C5" s="12"/>
      <c r="D5" s="12"/>
      <c r="E5" s="12"/>
      <c r="F5" s="12"/>
      <c r="G5" s="12"/>
      <c r="H5" s="17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spans="1:254" ht="24" customHeight="1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pans="1:254">
      <c r="A7" s="13" t="s">
        <v>2</v>
      </c>
      <c r="B7" s="13" t="s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</row>
    <row r="8" spans="1:254">
      <c r="A8" s="190" t="s">
        <v>4</v>
      </c>
      <c r="B8" s="191" t="s">
        <v>39</v>
      </c>
      <c r="C8" s="13"/>
      <c r="D8" s="13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</row>
    <row r="9" spans="1:254">
      <c r="A9" s="190" t="s">
        <v>5</v>
      </c>
      <c r="B9" s="192" t="s">
        <v>40</v>
      </c>
      <c r="C9" s="13"/>
      <c r="D9" s="13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</row>
    <row r="10" spans="1:254">
      <c r="A10" s="190" t="s">
        <v>6</v>
      </c>
      <c r="B10" s="192" t="s">
        <v>41</v>
      </c>
      <c r="C10" s="13"/>
      <c r="D10" s="13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</row>
    <row r="11" spans="1:254">
      <c r="A11" s="190" t="s">
        <v>7</v>
      </c>
      <c r="B11" s="192" t="s">
        <v>42</v>
      </c>
      <c r="C11" s="13"/>
      <c r="D11" s="13"/>
      <c r="E11" s="1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</row>
    <row r="12" spans="1:254">
      <c r="A12" s="190" t="s">
        <v>100</v>
      </c>
      <c r="B12" s="191" t="s">
        <v>101</v>
      </c>
      <c r="C12" s="13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</row>
    <row r="13" spans="1:254">
      <c r="A13" s="13"/>
      <c r="B13" s="1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</row>
    <row r="14" spans="1:254" ht="15" customHeight="1">
      <c r="A14" s="14" t="s">
        <v>8</v>
      </c>
      <c r="B14" s="13"/>
      <c r="C14" s="13"/>
      <c r="D14" s="13"/>
      <c r="F14" s="17" t="s">
        <v>45</v>
      </c>
      <c r="G14" s="18">
        <v>0.1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63.75">
      <c r="A15" s="13" t="s">
        <v>9</v>
      </c>
      <c r="B15" s="19" t="s">
        <v>96</v>
      </c>
      <c r="C15" s="20" t="s">
        <v>36</v>
      </c>
      <c r="D15" s="19"/>
      <c r="E15" s="195" t="s">
        <v>10</v>
      </c>
      <c r="F15" s="195"/>
      <c r="G15" s="48">
        <f>MIN(B16:B20)</f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>
      <c r="A16" s="13" t="s">
        <v>11</v>
      </c>
      <c r="B16" s="189"/>
      <c r="C16" s="188" t="str">
        <f>IF(B16="","",IF(B16/$G$15&lt;(1+4*$G$14),ROUND(5-(((B16/$G$15)-1)/$G$14),1),1))</f>
        <v/>
      </c>
      <c r="D16" s="22"/>
      <c r="E16" s="2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>
      <c r="A17" s="13" t="s">
        <v>5</v>
      </c>
      <c r="B17" s="189"/>
      <c r="C17" s="188" t="str">
        <f>IF(B17="","",IF(B17/$G$15&lt;(1+4*$G$14),ROUND(5-(((B17/$G$15)-1)/$G$14),1),1))</f>
        <v/>
      </c>
      <c r="D17" s="22"/>
      <c r="E17" s="2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>
      <c r="A18" s="13" t="s">
        <v>6</v>
      </c>
      <c r="B18" s="189"/>
      <c r="C18" s="188" t="str">
        <f>IF(B18="","",IF(B18/$G$15&lt;(1+4*$G$14),ROUND(5-(((B18/$G$15)-1)/$G$14),1),1))</f>
        <v/>
      </c>
      <c r="D18" s="22"/>
      <c r="E18" s="2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>
      <c r="A19" s="13" t="s">
        <v>7</v>
      </c>
      <c r="B19" s="189"/>
      <c r="C19" s="188" t="str">
        <f>IF(B19="","",IF(B19/$G$15&lt;(1+4*$G$14),ROUND(5-(((B19/$G$15)-1)/$G$14),1),1))</f>
        <v/>
      </c>
      <c r="D19" s="22"/>
      <c r="E19" s="2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>
      <c r="A20" s="13" t="s">
        <v>100</v>
      </c>
      <c r="B20" s="189"/>
      <c r="C20" s="188" t="str">
        <f>IF(B20="","",IF(B20/$G$15&lt;(1+4*$G$14),ROUND(5-(((B20/$G$15)-1)/$G$14),1),1))</f>
        <v/>
      </c>
      <c r="D20" s="22"/>
      <c r="E20" s="21"/>
      <c r="F20" s="13"/>
      <c r="G20" s="13"/>
      <c r="H20" s="17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22.5">
      <c r="A21" s="23"/>
      <c r="B21" s="24"/>
      <c r="C21" s="23"/>
      <c r="D21" s="25"/>
      <c r="E21" s="26" t="s">
        <v>60</v>
      </c>
      <c r="F21" s="23"/>
      <c r="G21" s="23"/>
      <c r="H21" s="16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</row>
    <row r="22" spans="1:254" ht="15">
      <c r="A22" s="14" t="s">
        <v>24</v>
      </c>
      <c r="B22" s="27"/>
      <c r="C22" s="28" t="s">
        <v>31</v>
      </c>
      <c r="D22" s="29"/>
      <c r="E22" s="16"/>
      <c r="F22" s="16"/>
      <c r="G22" s="16"/>
      <c r="H22" s="16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</row>
    <row r="23" spans="1:254">
      <c r="A23" s="30" t="s">
        <v>43</v>
      </c>
      <c r="B23" s="31"/>
      <c r="C23" s="32">
        <v>30</v>
      </c>
      <c r="D23" s="182">
        <f>C23/5</f>
        <v>6</v>
      </c>
      <c r="E23" s="49"/>
      <c r="F23" s="50">
        <f>D23/$D$46</f>
        <v>0.3</v>
      </c>
      <c r="G23" s="49"/>
      <c r="H23" s="16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</row>
    <row r="24" spans="1:254">
      <c r="A24" s="33"/>
      <c r="B24" s="180" t="s">
        <v>108</v>
      </c>
      <c r="C24" s="34">
        <v>15</v>
      </c>
      <c r="D24" s="149">
        <f>C24/C23</f>
        <v>0.5</v>
      </c>
      <c r="E24" s="49"/>
      <c r="F24" s="50"/>
      <c r="G24" s="49"/>
      <c r="H24" s="16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</row>
    <row r="25" spans="1:254">
      <c r="A25" s="33"/>
      <c r="B25" s="179" t="s">
        <v>67</v>
      </c>
      <c r="C25" s="34">
        <v>5</v>
      </c>
      <c r="D25" s="149">
        <f>C25/C23</f>
        <v>0.16666666666666666</v>
      </c>
      <c r="E25" s="49"/>
      <c r="F25" s="50"/>
      <c r="G25" s="49"/>
      <c r="H25" s="16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</row>
    <row r="26" spans="1:254">
      <c r="A26" s="33"/>
      <c r="B26" s="179" t="s">
        <v>68</v>
      </c>
      <c r="C26" s="34">
        <v>5</v>
      </c>
      <c r="D26" s="149">
        <f>C26/C23</f>
        <v>0.16666666666666666</v>
      </c>
      <c r="E26" s="49"/>
      <c r="F26" s="50"/>
      <c r="G26" s="49"/>
      <c r="H26" s="16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</row>
    <row r="27" spans="1:254">
      <c r="A27" s="33"/>
      <c r="B27" s="179" t="s">
        <v>97</v>
      </c>
      <c r="C27" s="34">
        <v>5</v>
      </c>
      <c r="D27" s="149">
        <f>C27/C23</f>
        <v>0.16666666666666666</v>
      </c>
      <c r="E27" s="49"/>
      <c r="F27" s="50"/>
      <c r="G27" s="49"/>
      <c r="H27" s="16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</row>
    <row r="28" spans="1:254">
      <c r="A28" s="33"/>
      <c r="B28" s="35" t="s">
        <v>58</v>
      </c>
      <c r="C28" s="36">
        <f>SUM(C24:C27)</f>
        <v>30</v>
      </c>
      <c r="D28" s="51" t="s">
        <v>56</v>
      </c>
      <c r="E28" s="52">
        <f>C23-C28</f>
        <v>0</v>
      </c>
      <c r="F28" s="53" t="s">
        <v>57</v>
      </c>
      <c r="G28" s="54"/>
      <c r="H28" s="1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</row>
    <row r="29" spans="1:254">
      <c r="A29" s="30" t="s">
        <v>29</v>
      </c>
      <c r="B29" s="31"/>
      <c r="C29" s="32">
        <v>15</v>
      </c>
      <c r="D29" s="182">
        <f>C29/5</f>
        <v>3</v>
      </c>
      <c r="E29" s="53"/>
      <c r="F29" s="50">
        <f>D29/$D$46</f>
        <v>0.15</v>
      </c>
      <c r="G29" s="54"/>
      <c r="H29" s="16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</row>
    <row r="30" spans="1:254">
      <c r="A30" s="181"/>
      <c r="B30" s="179" t="s">
        <v>53</v>
      </c>
      <c r="C30" s="34">
        <v>5</v>
      </c>
      <c r="D30" s="147">
        <f>C30/C29</f>
        <v>0.33333333333333331</v>
      </c>
      <c r="E30" s="53"/>
      <c r="F30" s="53"/>
      <c r="G30" s="54"/>
      <c r="H30" s="1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</row>
    <row r="31" spans="1:254">
      <c r="A31" s="203" t="s">
        <v>69</v>
      </c>
      <c r="B31" s="203"/>
      <c r="C31" s="34">
        <v>5</v>
      </c>
      <c r="D31" s="147">
        <f>C31/C29</f>
        <v>0.33333333333333331</v>
      </c>
      <c r="E31" s="53"/>
      <c r="F31" s="53"/>
      <c r="G31" s="54"/>
      <c r="H31" s="1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</row>
    <row r="32" spans="1:254">
      <c r="A32" s="181"/>
      <c r="B32" s="179" t="s">
        <v>54</v>
      </c>
      <c r="C32" s="34">
        <v>5</v>
      </c>
      <c r="D32" s="147">
        <f>C32/C29</f>
        <v>0.33333333333333331</v>
      </c>
      <c r="E32" s="53"/>
      <c r="F32" s="53"/>
      <c r="G32" s="54"/>
      <c r="H32" s="1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</row>
    <row r="33" spans="1:253">
      <c r="A33" s="33"/>
      <c r="B33" s="145" t="s">
        <v>58</v>
      </c>
      <c r="C33" s="36">
        <f>SUM(C30:C32)</f>
        <v>15</v>
      </c>
      <c r="D33" s="51" t="s">
        <v>56</v>
      </c>
      <c r="E33" s="52">
        <f>C29-C33</f>
        <v>0</v>
      </c>
      <c r="F33" s="53" t="s">
        <v>57</v>
      </c>
      <c r="G33" s="54"/>
      <c r="H33" s="16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</row>
    <row r="34" spans="1:253">
      <c r="A34" s="30" t="s">
        <v>30</v>
      </c>
      <c r="B34" s="31"/>
      <c r="C34" s="32">
        <v>15</v>
      </c>
      <c r="D34" s="182">
        <f>C34/5</f>
        <v>3</v>
      </c>
      <c r="E34" s="49"/>
      <c r="F34" s="50">
        <f>D34/$D$46</f>
        <v>0.15</v>
      </c>
      <c r="G34" s="49"/>
      <c r="H34" s="16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</row>
    <row r="35" spans="1:253">
      <c r="A35" s="203" t="s">
        <v>52</v>
      </c>
      <c r="B35" s="203"/>
      <c r="C35" s="34">
        <v>10</v>
      </c>
      <c r="D35" s="149">
        <f>C35/C34</f>
        <v>0.66666666666666663</v>
      </c>
      <c r="E35" s="49"/>
      <c r="F35" s="50"/>
      <c r="G35" s="49"/>
      <c r="H35" s="1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</row>
    <row r="36" spans="1:253">
      <c r="A36" s="204" t="s">
        <v>34</v>
      </c>
      <c r="B36" s="204"/>
      <c r="C36" s="34">
        <v>5</v>
      </c>
      <c r="D36" s="149">
        <f>C36/C34</f>
        <v>0.33333333333333331</v>
      </c>
      <c r="E36" s="49"/>
      <c r="F36" s="50"/>
      <c r="G36" s="49"/>
      <c r="H36" s="1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</row>
    <row r="37" spans="1:253">
      <c r="A37" s="37"/>
      <c r="B37" s="37" t="s">
        <v>58</v>
      </c>
      <c r="C37" s="36">
        <f>SUM(C35:C36)</f>
        <v>15</v>
      </c>
      <c r="D37" s="51" t="s">
        <v>56</v>
      </c>
      <c r="E37" s="52">
        <f>C34-C37</f>
        <v>0</v>
      </c>
      <c r="F37" s="55" t="s">
        <v>57</v>
      </c>
      <c r="G37" s="49"/>
      <c r="H37" s="16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</row>
    <row r="38" spans="1:253">
      <c r="A38" s="30" t="s">
        <v>44</v>
      </c>
      <c r="B38" s="31"/>
      <c r="C38" s="32">
        <v>25</v>
      </c>
      <c r="D38" s="182">
        <f>C38/5</f>
        <v>5</v>
      </c>
      <c r="E38" s="49"/>
      <c r="F38" s="50">
        <f>D38/$D$46</f>
        <v>0.25</v>
      </c>
      <c r="G38" s="49"/>
      <c r="H38" s="16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</row>
    <row r="39" spans="1:253">
      <c r="A39" s="171" t="s">
        <v>70</v>
      </c>
      <c r="B39" s="31"/>
      <c r="C39" s="32">
        <v>15</v>
      </c>
      <c r="D39" s="182">
        <f>C39/5</f>
        <v>3</v>
      </c>
      <c r="E39" s="49"/>
      <c r="F39" s="50">
        <f>D39/$D$46</f>
        <v>0.15</v>
      </c>
      <c r="G39" s="49"/>
      <c r="H39" s="16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</row>
    <row r="40" spans="1:253">
      <c r="A40" s="33"/>
      <c r="B40" s="179" t="s">
        <v>72</v>
      </c>
      <c r="C40" s="34">
        <v>10</v>
      </c>
      <c r="D40" s="148">
        <f>C40/C39</f>
        <v>0.66666666666666663</v>
      </c>
      <c r="E40" s="49"/>
      <c r="F40" s="50"/>
      <c r="G40" s="49"/>
      <c r="H40" s="16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</row>
    <row r="41" spans="1:253">
      <c r="A41" s="33"/>
      <c r="B41" s="179" t="s">
        <v>71</v>
      </c>
      <c r="C41" s="34">
        <v>5</v>
      </c>
      <c r="D41" s="148">
        <f>C41/C39</f>
        <v>0.33333333333333331</v>
      </c>
      <c r="E41" s="49"/>
      <c r="F41" s="50"/>
      <c r="G41" s="49"/>
      <c r="H41" s="16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</row>
    <row r="42" spans="1:253">
      <c r="A42" s="33"/>
      <c r="B42" s="179" t="s">
        <v>58</v>
      </c>
      <c r="C42" s="38">
        <f>SUM(C40:C41)</f>
        <v>15</v>
      </c>
      <c r="D42" s="51" t="s">
        <v>56</v>
      </c>
      <c r="E42" s="52">
        <f>C39-C42</f>
        <v>0</v>
      </c>
      <c r="F42" s="55" t="s">
        <v>57</v>
      </c>
      <c r="G42" s="49"/>
      <c r="H42" s="16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</row>
    <row r="43" spans="1:253">
      <c r="A43" s="16"/>
      <c r="B43" s="27"/>
      <c r="C43" s="16"/>
      <c r="D43" s="56"/>
      <c r="E43" s="49"/>
      <c r="F43" s="50"/>
      <c r="G43" s="49"/>
      <c r="H43" s="16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</row>
    <row r="44" spans="1:253">
      <c r="A44" s="16"/>
      <c r="B44" s="27"/>
      <c r="C44" s="16"/>
      <c r="D44" s="56"/>
      <c r="E44" s="49"/>
      <c r="F44" s="50"/>
      <c r="G44" s="49"/>
      <c r="H44" s="16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</row>
    <row r="45" spans="1:253">
      <c r="A45" s="16"/>
      <c r="B45" s="27"/>
      <c r="C45" s="16"/>
      <c r="D45" s="57"/>
      <c r="E45" s="49"/>
      <c r="F45" s="58"/>
      <c r="G45" s="49"/>
      <c r="H45" s="16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</row>
    <row r="46" spans="1:253" s="13" customFormat="1">
      <c r="A46" s="16" t="s">
        <v>25</v>
      </c>
      <c r="B46" s="16"/>
      <c r="C46" s="16" t="s">
        <v>98</v>
      </c>
      <c r="D46" s="183">
        <f>D23+D29+D34+D38+D39</f>
        <v>20</v>
      </c>
      <c r="E46" s="49"/>
      <c r="F46" s="50">
        <f>SUM(F23:F39)</f>
        <v>1</v>
      </c>
      <c r="G46" s="49"/>
      <c r="H46" s="16"/>
    </row>
    <row r="47" spans="1:253" ht="24.75" customHeight="1">
      <c r="A47" s="39" t="s">
        <v>12</v>
      </c>
      <c r="B47" s="16"/>
      <c r="C47" s="16"/>
      <c r="D47" s="16"/>
      <c r="E47" s="16"/>
      <c r="F47" s="16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</row>
    <row r="48" spans="1:253" ht="13.5" thickBo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</row>
    <row r="49" spans="1:254" ht="26.45" customHeight="1">
      <c r="A49" s="59" t="s">
        <v>13</v>
      </c>
      <c r="B49" s="60" t="s">
        <v>28</v>
      </c>
      <c r="C49" s="63" t="s">
        <v>29</v>
      </c>
      <c r="D49" s="61" t="s">
        <v>30</v>
      </c>
      <c r="E49" s="62" t="s">
        <v>44</v>
      </c>
      <c r="F49" s="63" t="s">
        <v>70</v>
      </c>
      <c r="G49" s="200" t="s">
        <v>14</v>
      </c>
      <c r="H49" s="196" t="s">
        <v>15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</row>
    <row r="50" spans="1:254" ht="13.5" customHeight="1" thickBot="1">
      <c r="A50" s="64" t="s">
        <v>16</v>
      </c>
      <c r="B50" s="65">
        <f>D23</f>
        <v>6</v>
      </c>
      <c r="C50" s="66">
        <f>D29</f>
        <v>3</v>
      </c>
      <c r="D50" s="66">
        <f>D34</f>
        <v>3</v>
      </c>
      <c r="E50" s="66">
        <f>D38</f>
        <v>5</v>
      </c>
      <c r="F50" s="67">
        <f>D39</f>
        <v>3</v>
      </c>
      <c r="G50" s="201"/>
      <c r="H50" s="197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</row>
    <row r="51" spans="1:254">
      <c r="A51" s="132" t="s">
        <v>17</v>
      </c>
      <c r="B51" s="172">
        <f>'Anbieter A'!E7</f>
        <v>0</v>
      </c>
      <c r="C51" s="133">
        <f>'Anbieter A'!E32</f>
        <v>0</v>
      </c>
      <c r="D51" s="134">
        <f>'Anbieter A'!E53</f>
        <v>0</v>
      </c>
      <c r="E51" s="134" t="str">
        <f>C16</f>
        <v/>
      </c>
      <c r="F51" s="135" t="e">
        <f>'Anbieter A'!E72</f>
        <v>#DIV/0!</v>
      </c>
      <c r="G51" s="136" t="e">
        <f>B51*$B$50+C51*$C$50+D51*$D$50+E51*$E$50+F51*$F$50</f>
        <v>#VALUE!</v>
      </c>
      <c r="H51" s="137" t="e">
        <f>RANK(G51,$G$51:$G$55)</f>
        <v>#VALUE!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</row>
    <row r="52" spans="1:254">
      <c r="A52" s="138" t="s">
        <v>5</v>
      </c>
      <c r="B52" s="173">
        <f>'Anbieter B'!E7</f>
        <v>0</v>
      </c>
      <c r="C52" s="139">
        <f>'Anbieter B'!E32</f>
        <v>0</v>
      </c>
      <c r="D52" s="140">
        <f>'Anbieter B'!E53</f>
        <v>0</v>
      </c>
      <c r="E52" s="140" t="str">
        <f>C17</f>
        <v/>
      </c>
      <c r="F52" s="141" t="e">
        <f>'Anbieter B'!E72</f>
        <v>#DIV/0!</v>
      </c>
      <c r="G52" s="175" t="e">
        <f>B52*$B$50+C52*$C$50+D52*$D$50+E52*$E$50+F52*$F$50</f>
        <v>#VALUE!</v>
      </c>
      <c r="H52" s="137" t="e">
        <f>RANK(G52,$G$51:$G$55)</f>
        <v>#VALUE!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</row>
    <row r="53" spans="1:254">
      <c r="A53" s="138" t="s">
        <v>6</v>
      </c>
      <c r="B53" s="173">
        <f>'Anbieter C'!E7</f>
        <v>0</v>
      </c>
      <c r="C53" s="139">
        <f>'Anbieter C'!E32</f>
        <v>0</v>
      </c>
      <c r="D53" s="140">
        <f>'Anbieter C'!E53</f>
        <v>0</v>
      </c>
      <c r="E53" s="140" t="str">
        <f>C18</f>
        <v/>
      </c>
      <c r="F53" s="141" t="e">
        <f>'Anbieter C'!E72</f>
        <v>#DIV/0!</v>
      </c>
      <c r="G53" s="175" t="e">
        <f>B53*$B$50+C53*$C$50+D53*$D$50+E53*$E$50+F53*$F$50</f>
        <v>#VALUE!</v>
      </c>
      <c r="H53" s="137" t="e">
        <f>RANK(G53,$G$51:$G$55)</f>
        <v>#VALUE!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</row>
    <row r="54" spans="1:254">
      <c r="A54" s="184" t="s">
        <v>7</v>
      </c>
      <c r="B54" s="185">
        <f>'Anbieter D'!E7</f>
        <v>0</v>
      </c>
      <c r="C54" s="186">
        <f>'Anbieter D'!E32</f>
        <v>0</v>
      </c>
      <c r="D54" s="187">
        <f>'Anbieter D'!E53</f>
        <v>0</v>
      </c>
      <c r="E54" s="140" t="str">
        <f>C19</f>
        <v/>
      </c>
      <c r="F54" s="141" t="e">
        <f>'Anbieter D'!E72</f>
        <v>#DIV/0!</v>
      </c>
      <c r="G54" s="175" t="e">
        <f>B54*$B$50+C54*$C$50+D54*$D$50+E54*$E$50+F54*$F$50</f>
        <v>#VALUE!</v>
      </c>
      <c r="H54" s="137" t="e">
        <f>RANK(G54,$G$51:$G$55)</f>
        <v>#VALUE!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</row>
    <row r="55" spans="1:254" ht="13.5" thickBot="1">
      <c r="A55" s="142" t="s">
        <v>100</v>
      </c>
      <c r="B55" s="174">
        <f>'Anbieter E'!E7</f>
        <v>0</v>
      </c>
      <c r="C55" s="170">
        <f>'Anbieter E'!E32</f>
        <v>0</v>
      </c>
      <c r="D55" s="143">
        <f>'Anbieter E'!E53</f>
        <v>0</v>
      </c>
      <c r="E55" s="143" t="str">
        <f>C20</f>
        <v/>
      </c>
      <c r="F55" s="141" t="e">
        <f>'Anbieter E'!E72</f>
        <v>#DIV/0!</v>
      </c>
      <c r="G55" s="176" t="e">
        <f>B55*$B$50+C55*$C$50+D55*$D$50+E55*$E$50+F55*$F$50</f>
        <v>#VALUE!</v>
      </c>
      <c r="H55" s="144" t="e">
        <f>RANK(G55,$G$51:$G$55)</f>
        <v>#VALUE!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</row>
    <row r="56" spans="1:254">
      <c r="A56" s="40"/>
      <c r="B56" s="41"/>
      <c r="C56" s="41"/>
      <c r="D56" s="41"/>
      <c r="E56" s="42"/>
      <c r="F56" s="41"/>
      <c r="G56" s="41"/>
      <c r="H56" s="40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</row>
    <row r="57" spans="1:254" ht="11.1" customHeight="1">
      <c r="A57" s="12"/>
      <c r="B57" s="12"/>
      <c r="C57" s="12"/>
      <c r="D57" s="12"/>
      <c r="E57" s="12"/>
      <c r="F57" s="12"/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</row>
    <row r="58" spans="1:254">
      <c r="A58" s="43" t="s">
        <v>18</v>
      </c>
      <c r="B58" s="202" t="s">
        <v>64</v>
      </c>
      <c r="C58" s="202"/>
      <c r="D58" s="202"/>
      <c r="E58" s="202"/>
      <c r="F58" s="202"/>
      <c r="G58" s="202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</row>
    <row r="59" spans="1:254" ht="20.100000000000001" customHeight="1">
      <c r="A59" s="45" t="s">
        <v>19</v>
      </c>
      <c r="B59" s="198" t="s">
        <v>37</v>
      </c>
      <c r="C59" s="199"/>
      <c r="D59" s="199"/>
      <c r="E59" s="199"/>
      <c r="F59" s="199"/>
      <c r="G59" s="199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</row>
    <row r="60" spans="1:254" ht="20.100000000000001" customHeight="1">
      <c r="A60" s="45" t="s">
        <v>59</v>
      </c>
      <c r="B60" s="194" t="s">
        <v>99</v>
      </c>
      <c r="C60" s="194"/>
      <c r="D60" s="194"/>
      <c r="E60" s="19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</row>
    <row r="61" spans="1:254" ht="20.100000000000001" customHeight="1">
      <c r="A61" s="45"/>
      <c r="B61" s="194" t="s">
        <v>65</v>
      </c>
      <c r="C61" s="194"/>
      <c r="D61" s="194"/>
      <c r="E61" s="19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</row>
    <row r="62" spans="1:254" ht="20.100000000000001" customHeight="1">
      <c r="A62" s="45"/>
      <c r="B62" s="46" t="s">
        <v>102</v>
      </c>
      <c r="C62" s="46"/>
      <c r="D62" s="46"/>
      <c r="E62" s="46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</row>
    <row r="63" spans="1:254" ht="19.899999999999999" customHeight="1">
      <c r="A63" s="47"/>
      <c r="B63" s="47" t="s">
        <v>63</v>
      </c>
      <c r="C63" s="47"/>
      <c r="D63" s="47"/>
      <c r="E63" s="47"/>
      <c r="F63" s="47"/>
      <c r="G63" s="47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</row>
  </sheetData>
  <sheetProtection deleteRows="0" selectLockedCells="1"/>
  <dataConsolidate/>
  <mergeCells count="10">
    <mergeCell ref="B60:E60"/>
    <mergeCell ref="B61:E61"/>
    <mergeCell ref="E15:F15"/>
    <mergeCell ref="H49:H50"/>
    <mergeCell ref="B59:G59"/>
    <mergeCell ref="G49:G50"/>
    <mergeCell ref="B58:G58"/>
    <mergeCell ref="A35:B35"/>
    <mergeCell ref="A36:B36"/>
    <mergeCell ref="A31:B31"/>
  </mergeCells>
  <phoneticPr fontId="0" type="noConversion"/>
  <conditionalFormatting sqref="E28">
    <cfRule type="cellIs" dxfId="297" priority="4" operator="equal">
      <formula>0</formula>
    </cfRule>
  </conditionalFormatting>
  <conditionalFormatting sqref="E33">
    <cfRule type="cellIs" dxfId="296" priority="1" operator="equal">
      <formula>0</formula>
    </cfRule>
  </conditionalFormatting>
  <conditionalFormatting sqref="E37">
    <cfRule type="cellIs" dxfId="295" priority="3" operator="equal">
      <formula>0</formula>
    </cfRule>
  </conditionalFormatting>
  <conditionalFormatting sqref="E42">
    <cfRule type="cellIs" dxfId="294" priority="2" operator="equal">
      <formula>0</formula>
    </cfRule>
  </conditionalFormatting>
  <dataValidations disablePrompts="1" count="1">
    <dataValidation type="whole" operator="equal" allowBlank="1" showInputMessage="1" showErrorMessage="1" errorTitle="Differenz nicht 0!" sqref="E28 E33" xr:uid="{00000000-0002-0000-0000-000000000000}">
      <formula1>0</formula1>
    </dataValidation>
  </dataValidations>
  <pageMargins left="0.78740157480314965" right="0.78740157480314965" top="0.47244094488188981" bottom="0.15748031496062992" header="0.51181102362204722" footer="0.19685039370078741"/>
  <pageSetup paperSize="9" scale="80" firstPageNumber="0" fitToHeight="0" orientation="portrait" blackAndWhite="1" r:id="rId1"/>
  <headerFooter alignWithMargins="0">
    <oddFooter>&amp;R&amp;7Seite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P88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20</v>
      </c>
      <c r="B1" s="68"/>
      <c r="C1" s="68"/>
      <c r="D1" s="68"/>
      <c r="E1" s="69" t="str">
        <f>Zusammenfassung!B3</f>
        <v>Langenthal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Zusammenfassung!B8</f>
        <v>a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">
        <v>43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">
        <v>108</v>
      </c>
      <c r="B8" s="76"/>
      <c r="C8" s="81" t="s">
        <v>51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177" t="s">
        <v>106</v>
      </c>
      <c r="C9" s="205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177" t="s">
        <v>107</v>
      </c>
      <c r="C10" s="206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7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103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">
        <v>67</v>
      </c>
      <c r="B14" s="76"/>
      <c r="C14" s="91" t="s">
        <v>51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">
        <v>73</v>
      </c>
      <c r="C15" s="146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6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103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">
        <v>68</v>
      </c>
      <c r="B19" s="92"/>
      <c r="C19" s="91" t="s">
        <v>51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193" t="s">
        <v>111</v>
      </c>
      <c r="C20" s="207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193" t="s">
        <v>110</v>
      </c>
      <c r="C21" s="207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4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38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">
        <v>46</v>
      </c>
      <c r="B25" s="93"/>
      <c r="C25" s="81" t="s">
        <v>51</v>
      </c>
      <c r="D25" s="81" t="s">
        <v>35</v>
      </c>
      <c r="E25" s="77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">
        <v>75</v>
      </c>
      <c r="C26" s="208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">
        <v>74</v>
      </c>
      <c r="C27" s="209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102" t="s">
        <v>104</v>
      </c>
      <c r="C28" s="209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106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38</v>
      </c>
      <c r="C30" s="107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3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95" customHeight="1">
      <c r="A32" s="78" t="s">
        <v>29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">
        <v>50</v>
      </c>
      <c r="B33" s="76"/>
      <c r="C33" s="81" t="s">
        <v>51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 ht="12.95" customHeight="1">
      <c r="A34" s="102"/>
      <c r="B34" s="118" t="s">
        <v>85</v>
      </c>
      <c r="C34" s="212">
        <f>Zusammenfassung!D30</f>
        <v>0.33333333333333331</v>
      </c>
      <c r="D34" s="224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 ht="12.95" customHeight="1">
      <c r="A35" s="102"/>
      <c r="B35" s="118" t="s">
        <v>61</v>
      </c>
      <c r="C35" s="213"/>
      <c r="D35" s="220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 ht="12.95" customHeight="1">
      <c r="A36" s="102"/>
      <c r="B36" s="118" t="s">
        <v>62</v>
      </c>
      <c r="C36" s="213"/>
      <c r="D36" s="221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20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38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6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">
        <v>69</v>
      </c>
      <c r="B40" s="158"/>
      <c r="C40" s="81" t="s">
        <v>51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">
        <v>89</v>
      </c>
      <c r="C41" s="229">
        <f>Zusammenfassung!D31</f>
        <v>0.33333333333333331</v>
      </c>
      <c r="D41" s="224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">
        <v>90</v>
      </c>
      <c r="C42" s="213"/>
      <c r="D42" s="220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">
        <v>91</v>
      </c>
      <c r="C43" s="230"/>
      <c r="D43" s="221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38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4" t="s">
        <v>86</v>
      </c>
      <c r="B47" s="214"/>
      <c r="C47" s="91" t="s">
        <v>51</v>
      </c>
      <c r="D47" s="81" t="s">
        <v>35</v>
      </c>
    </row>
    <row r="48" spans="1:250" ht="12.95" customHeight="1">
      <c r="A48" s="123"/>
      <c r="B48" s="93" t="s">
        <v>87</v>
      </c>
      <c r="C48" s="225">
        <f>Zusammenfassung!D32</f>
        <v>0.33333333333333331</v>
      </c>
      <c r="D48" s="227"/>
    </row>
    <row r="49" spans="1:250" ht="12.95" customHeight="1">
      <c r="A49" s="123"/>
      <c r="B49" s="93" t="s">
        <v>88</v>
      </c>
      <c r="C49" s="226"/>
      <c r="D49" s="228"/>
    </row>
    <row r="50" spans="1:250" ht="4.5" customHeight="1">
      <c r="A50" s="123"/>
      <c r="B50" s="93"/>
      <c r="C50" s="93"/>
    </row>
    <row r="51" spans="1:250" ht="25.5">
      <c r="A51" s="123"/>
      <c r="B51" s="95" t="s">
        <v>38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">
        <v>47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">
        <v>48</v>
      </c>
      <c r="B54" s="76"/>
      <c r="C54" s="81" t="s">
        <v>51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">
        <v>76</v>
      </c>
      <c r="C55" s="217">
        <f>Zusammenfassung!D35</f>
        <v>0.66666666666666663</v>
      </c>
      <c r="D55" s="215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">
        <v>77</v>
      </c>
      <c r="C56" s="218"/>
      <c r="D56" s="216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">
        <v>78</v>
      </c>
      <c r="C57" s="218"/>
      <c r="D57" s="215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">
        <v>79</v>
      </c>
      <c r="C58" s="218"/>
      <c r="D58" s="216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10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38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13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">
        <v>55</v>
      </c>
      <c r="B62" s="115"/>
      <c r="C62" s="81" t="s">
        <v>51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">
        <v>49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">
        <v>80</v>
      </c>
      <c r="C64" s="210">
        <f>Zusammenfassung!D36</f>
        <v>0.33333333333333331</v>
      </c>
      <c r="D64" s="219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">
        <v>81</v>
      </c>
      <c r="C65" s="211"/>
      <c r="D65" s="220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">
        <v>82</v>
      </c>
      <c r="C66" s="211"/>
      <c r="D66" s="220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">
        <v>83</v>
      </c>
      <c r="C67" s="211"/>
      <c r="D67" s="220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">
        <v>84</v>
      </c>
      <c r="C68" s="211"/>
      <c r="D68" s="221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106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38</v>
      </c>
      <c r="C70" s="111"/>
      <c r="D70" s="96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95" customHeight="1">
      <c r="A72" s="78" t="s">
        <v>70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114" t="s">
        <v>92</v>
      </c>
      <c r="B73" s="114"/>
      <c r="C73" s="81" t="s">
        <v>51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 ht="12.95" customHeight="1">
      <c r="A74" s="102"/>
      <c r="B74" s="118" t="s">
        <v>93</v>
      </c>
      <c r="C74" s="222">
        <f>Zusammenfassung!D40</f>
        <v>0.66666666666666663</v>
      </c>
      <c r="D74" s="152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 ht="12.95" customHeight="1">
      <c r="A75" s="102"/>
      <c r="B75" s="118" t="s">
        <v>94</v>
      </c>
      <c r="C75" s="223"/>
      <c r="D75" s="152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 ht="12.95" customHeight="1">
      <c r="A76" s="102"/>
      <c r="B76" s="162"/>
      <c r="C76" s="163" t="s">
        <v>95</v>
      </c>
      <c r="D76" s="164" t="e">
        <f>ROUND(IF((D75/D74)&lt;=0.4,12.5*(D75/D74),IF((D75/D74)&gt;0.4,5)),1)</f>
        <v>#DIV/0!</v>
      </c>
      <c r="E76" s="168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20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38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114" t="s">
        <v>71</v>
      </c>
      <c r="B80" s="114"/>
      <c r="C80" s="91" t="s">
        <v>51</v>
      </c>
      <c r="D80" s="81" t="s">
        <v>35</v>
      </c>
    </row>
    <row r="81" spans="1:4" ht="56.25" customHeight="1">
      <c r="A81" s="123"/>
      <c r="B81" s="102" t="s">
        <v>109</v>
      </c>
      <c r="C81" s="241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38</v>
      </c>
      <c r="C83" s="95"/>
      <c r="D83" s="124"/>
    </row>
    <row r="84" spans="1:4" ht="4.5" customHeight="1">
      <c r="A84" s="125"/>
      <c r="B84" s="98"/>
      <c r="C84" s="126"/>
      <c r="D84" s="125"/>
    </row>
    <row r="86" spans="1:4">
      <c r="B86" s="167"/>
    </row>
    <row r="87" spans="1:4">
      <c r="B87" s="167"/>
    </row>
    <row r="88" spans="1:4">
      <c r="B88" s="169"/>
    </row>
  </sheetData>
  <sheetProtection selectLockedCells="1"/>
  <mergeCells count="16">
    <mergeCell ref="C74:C75"/>
    <mergeCell ref="D34:D36"/>
    <mergeCell ref="C48:C49"/>
    <mergeCell ref="D48:D49"/>
    <mergeCell ref="C41:C43"/>
    <mergeCell ref="D41:D43"/>
    <mergeCell ref="A47:B47"/>
    <mergeCell ref="D55:D56"/>
    <mergeCell ref="D57:D58"/>
    <mergeCell ref="C55:C58"/>
    <mergeCell ref="D64:D68"/>
    <mergeCell ref="C9:C10"/>
    <mergeCell ref="C20:C21"/>
    <mergeCell ref="C26:C28"/>
    <mergeCell ref="C64:C68"/>
    <mergeCell ref="C34:C36"/>
  </mergeCells>
  <phoneticPr fontId="0" type="noConversion"/>
  <conditionalFormatting sqref="D9">
    <cfRule type="expression" dxfId="293" priority="48">
      <formula>SUM(D9:D10)&gt;5</formula>
    </cfRule>
    <cfRule type="cellIs" dxfId="292" priority="49" operator="greaterThan">
      <formula>3</formula>
    </cfRule>
  </conditionalFormatting>
  <conditionalFormatting sqref="D10">
    <cfRule type="expression" dxfId="291" priority="50">
      <formula>SUM(D9:D10)&gt;5</formula>
    </cfRule>
    <cfRule type="cellIs" dxfId="290" priority="51" operator="greaterThan">
      <formula>2</formula>
    </cfRule>
  </conditionalFormatting>
  <conditionalFormatting sqref="D15">
    <cfRule type="cellIs" dxfId="289" priority="36" operator="greaterThan">
      <formula>5</formula>
    </cfRule>
  </conditionalFormatting>
  <conditionalFormatting sqref="D20">
    <cfRule type="cellIs" dxfId="288" priority="22" operator="greaterThan">
      <formula>3</formula>
    </cfRule>
  </conditionalFormatting>
  <conditionalFormatting sqref="D21">
    <cfRule type="cellIs" dxfId="287" priority="21" operator="greaterThan">
      <formula>2</formula>
    </cfRule>
  </conditionalFormatting>
  <conditionalFormatting sqref="D26">
    <cfRule type="cellIs" dxfId="286" priority="20" operator="greaterThan">
      <formula>1</formula>
    </cfRule>
  </conditionalFormatting>
  <conditionalFormatting sqref="D27:D28">
    <cfRule type="cellIs" dxfId="285" priority="18" operator="greaterThan">
      <formula>2</formula>
    </cfRule>
  </conditionalFormatting>
  <conditionalFormatting sqref="D34:D36">
    <cfRule type="cellIs" dxfId="284" priority="16" operator="greaterThan">
      <formula>5</formula>
    </cfRule>
  </conditionalFormatting>
  <conditionalFormatting sqref="D41:D43">
    <cfRule type="cellIs" dxfId="283" priority="14" operator="greaterThan">
      <formula>5</formula>
    </cfRule>
  </conditionalFormatting>
  <conditionalFormatting sqref="D48:D49">
    <cfRule type="cellIs" dxfId="282" priority="15" operator="greaterThan">
      <formula>5</formula>
    </cfRule>
  </conditionalFormatting>
  <conditionalFormatting sqref="D55">
    <cfRule type="cellIs" dxfId="281" priority="29" operator="greaterThan">
      <formula>3</formula>
    </cfRule>
  </conditionalFormatting>
  <conditionalFormatting sqref="D57">
    <cfRule type="cellIs" dxfId="280" priority="27" operator="greaterThan">
      <formula>2</formula>
    </cfRule>
  </conditionalFormatting>
  <conditionalFormatting sqref="D64:D68">
    <cfRule type="cellIs" dxfId="279" priority="25" operator="greaterThan">
      <formula>5</formula>
    </cfRule>
  </conditionalFormatting>
  <conditionalFormatting sqref="D76">
    <cfRule type="cellIs" dxfId="278" priority="24" operator="greaterThan">
      <formula>5</formula>
    </cfRule>
  </conditionalFormatting>
  <conditionalFormatting sqref="D81">
    <cfRule type="cellIs" dxfId="273" priority="23" operator="greaterThan">
      <formula>5</formula>
    </cfRule>
  </conditionalFormatting>
  <conditionalFormatting sqref="E7">
    <cfRule type="cellIs" dxfId="277" priority="41" operator="greaterThan">
      <formula>5</formula>
    </cfRule>
  </conditionalFormatting>
  <conditionalFormatting sqref="E32">
    <cfRule type="cellIs" dxfId="276" priority="17" operator="greaterThan">
      <formula>5</formula>
    </cfRule>
  </conditionalFormatting>
  <conditionalFormatting sqref="E53">
    <cfRule type="cellIs" dxfId="275" priority="42" operator="greaterThan">
      <formula>5</formula>
    </cfRule>
  </conditionalFormatting>
  <conditionalFormatting sqref="E72">
    <cfRule type="cellIs" dxfId="274" priority="43" operator="greaterThan">
      <formula>5</formula>
    </cfRule>
  </conditionalFormatting>
  <dataValidations count="1">
    <dataValidation operator="greaterThanOrEqual" allowBlank="1" showInputMessage="1" showErrorMessage="1" sqref="D75" xr:uid="{00000000-0002-0000-0100-000000000000}"/>
  </dataValidations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P84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Langenthal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Zusammenfassung!B9</f>
        <v>b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51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5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6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128" t="s">
        <v>51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128" t="s">
        <v>51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6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26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51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6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6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6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9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51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7">
        <f>Zusammenfassung!D30</f>
        <v>0.33333333333333331</v>
      </c>
      <c r="D34" s="231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8"/>
      <c r="D35" s="220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39"/>
      <c r="D36" s="221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51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0">
        <f>Zusammenfassung!D31</f>
        <v>0.33333333333333331</v>
      </c>
      <c r="D41" s="231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8"/>
      <c r="D42" s="220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39"/>
      <c r="D43" s="221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4" t="str">
        <f>'Anbieter A'!A47</f>
        <v xml:space="preserve">Art der Sicherstellung der Stellvertretung des Nachführungsgeometers, z. B. bei Ferien (gemäss Art. 5, KVAV)
</v>
      </c>
      <c r="B47" s="214"/>
      <c r="C47" s="128" t="s">
        <v>51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5">
        <f>Zusammenfassung!D32</f>
        <v>0.33333333333333331</v>
      </c>
      <c r="D48" s="227"/>
    </row>
    <row r="49" spans="1:250">
      <c r="A49" s="123"/>
      <c r="B49" s="93" t="str">
        <f>'Anbieter A'!B49</f>
        <v>- Stellvertreter in einer anderen Firma -&gt; (3 Punkte)</v>
      </c>
      <c r="C49" s="226"/>
      <c r="D49" s="228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des Büros in ähnlichen Gemeinden</v>
      </c>
      <c r="B54" s="76"/>
      <c r="C54" s="81" t="s">
        <v>51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3">
        <f>Zusammenfassung!D35</f>
        <v>0.66666666666666663</v>
      </c>
      <c r="D55" s="215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4"/>
      <c r="D56" s="216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4"/>
      <c r="D57" s="215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5"/>
      <c r="D58" s="216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13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51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>
      <c r="A64" s="102"/>
      <c r="B64" s="93" t="str">
        <f>'Anbieter A'!B64</f>
        <v>- Mehr als 10 Jahre -&gt; (5 Punkte)</v>
      </c>
      <c r="C64" s="210">
        <f>Zusammenfassung!D36</f>
        <v>0.33333333333333331</v>
      </c>
      <c r="D64" s="231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>
      <c r="A65" s="102"/>
      <c r="B65" s="93" t="str">
        <f>'Anbieter A'!B65</f>
        <v>- 6 - 10 Jahre -&gt; (4 Punkte)</v>
      </c>
      <c r="C65" s="211"/>
      <c r="D65" s="220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>
      <c r="A66" s="102"/>
      <c r="B66" s="93" t="str">
        <f>'Anbieter A'!B66</f>
        <v>- 3 - 5 Jahre -&gt; (3 Punkte)</v>
      </c>
      <c r="C66" s="211"/>
      <c r="D66" s="220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>
      <c r="A67" s="102"/>
      <c r="B67" s="93" t="str">
        <f>'Anbieter A'!B67</f>
        <v>- 1 - 2 Jahre -&gt; (2 Punkt)</v>
      </c>
      <c r="C67" s="211"/>
      <c r="D67" s="220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>
      <c r="A68" s="102"/>
      <c r="B68" s="93" t="str">
        <f>'Anbieter A'!B68</f>
        <v>- &lt; 1 Jahr -&gt; (1 Punkte)</v>
      </c>
      <c r="C68" s="232"/>
      <c r="D68" s="221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9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51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2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3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95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128" t="s">
        <v>51</v>
      </c>
      <c r="D80" s="81" t="s">
        <v>35</v>
      </c>
    </row>
    <row r="81" spans="1:4" ht="54.75" customHeight="1">
      <c r="A81" s="123"/>
      <c r="B81" s="102" t="str">
        <f>'Anbieter A'!B81</f>
        <v>- Fahrdistanz Gemeinde (Gemeindeverwaltung) -&gt; Bürostandort
   0 - 20 km                  (5 Punkte)
   21 - 40 km                (3 Punkt)
   Mehr als 40 km         (0 Punkte)</v>
      </c>
      <c r="C81" s="241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126"/>
      <c r="D84" s="125"/>
    </row>
  </sheetData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230" priority="52">
      <formula>SUM(D9:D10)&gt;5</formula>
    </cfRule>
    <cfRule type="cellIs" dxfId="229" priority="53" operator="greaterThan">
      <formula>3</formula>
    </cfRule>
  </conditionalFormatting>
  <conditionalFormatting sqref="D10">
    <cfRule type="expression" dxfId="228" priority="54">
      <formula>SUM(D9:D10)&gt;5</formula>
    </cfRule>
    <cfRule type="cellIs" dxfId="227" priority="55" operator="greaterThan">
      <formula>2</formula>
    </cfRule>
  </conditionalFormatting>
  <conditionalFormatting sqref="D15">
    <cfRule type="cellIs" dxfId="226" priority="45" operator="greaterThan">
      <formula>5</formula>
    </cfRule>
  </conditionalFormatting>
  <conditionalFormatting sqref="D20">
    <cfRule type="cellIs" dxfId="225" priority="23" operator="greaterThan">
      <formula>3</formula>
    </cfRule>
  </conditionalFormatting>
  <conditionalFormatting sqref="D21">
    <cfRule type="cellIs" dxfId="224" priority="22" operator="greaterThan">
      <formula>2</formula>
    </cfRule>
  </conditionalFormatting>
  <conditionalFormatting sqref="D26">
    <cfRule type="cellIs" dxfId="223" priority="21" operator="greaterThan">
      <formula>1</formula>
    </cfRule>
  </conditionalFormatting>
  <conditionalFormatting sqref="D27:D28">
    <cfRule type="cellIs" dxfId="222" priority="19" operator="greaterThan">
      <formula>2</formula>
    </cfRule>
  </conditionalFormatting>
  <conditionalFormatting sqref="D34:D36">
    <cfRule type="cellIs" dxfId="221" priority="18" operator="greaterThan">
      <formula>5</formula>
    </cfRule>
  </conditionalFormatting>
  <conditionalFormatting sqref="D41:D43">
    <cfRule type="cellIs" dxfId="220" priority="15" operator="greaterThan">
      <formula>5</formula>
    </cfRule>
  </conditionalFormatting>
  <conditionalFormatting sqref="D48:D49">
    <cfRule type="cellIs" dxfId="219" priority="17" operator="greaterThan">
      <formula>5</formula>
    </cfRule>
  </conditionalFormatting>
  <conditionalFormatting sqref="D55">
    <cfRule type="cellIs" dxfId="218" priority="34" operator="greaterThan">
      <formula>3</formula>
    </cfRule>
  </conditionalFormatting>
  <conditionalFormatting sqref="D57">
    <cfRule type="cellIs" dxfId="217" priority="32" operator="greaterThan">
      <formula>2</formula>
    </cfRule>
  </conditionalFormatting>
  <conditionalFormatting sqref="D64:D68">
    <cfRule type="cellIs" dxfId="216" priority="30" operator="greaterThan">
      <formula>5</formula>
    </cfRule>
  </conditionalFormatting>
  <conditionalFormatting sqref="D76">
    <cfRule type="cellIs" dxfId="215" priority="12" operator="greaterThan">
      <formula>5</formula>
    </cfRule>
  </conditionalFormatting>
  <conditionalFormatting sqref="D81">
    <cfRule type="cellIs" dxfId="210" priority="28" operator="greaterThan">
      <formula>5</formula>
    </cfRule>
  </conditionalFormatting>
  <conditionalFormatting sqref="E7">
    <cfRule type="cellIs" dxfId="214" priority="27" operator="greaterThan">
      <formula>5</formula>
    </cfRule>
  </conditionalFormatting>
  <conditionalFormatting sqref="E32">
    <cfRule type="cellIs" dxfId="213" priority="16" operator="greaterThan">
      <formula>5</formula>
    </cfRule>
  </conditionalFormatting>
  <conditionalFormatting sqref="E53">
    <cfRule type="cellIs" dxfId="212" priority="26" operator="greaterThan">
      <formula>5</formula>
    </cfRule>
  </conditionalFormatting>
  <conditionalFormatting sqref="E72">
    <cfRule type="cellIs" dxfId="211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P85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Langenthal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Zusammenfassung!B10</f>
        <v>c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ROUND((D9+D10)*C9+D15*C15+(+D20+D21)*C20+(D26+D27+D28)*C26,1)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51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7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7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51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51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7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7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51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6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6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6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51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7">
        <f>Zusammenfassung!D30</f>
        <v>0.33333333333333331</v>
      </c>
      <c r="D34" s="231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8"/>
      <c r="D35" s="220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39"/>
      <c r="D36" s="221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51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0">
        <f>Zusammenfassung!D31</f>
        <v>0.33333333333333331</v>
      </c>
      <c r="D41" s="231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8"/>
      <c r="D42" s="220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39"/>
      <c r="D43" s="221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4" t="str">
        <f>'Anbieter A'!A47</f>
        <v xml:space="preserve">Art der Sicherstellung der Stellvertretung des Nachführungsgeometers, z. B. bei Ferien (gemäss Art. 5, KVAV)
</v>
      </c>
      <c r="B47" s="214"/>
      <c r="C47" s="91" t="s">
        <v>51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5">
        <f>Zusammenfassung!D32</f>
        <v>0.33333333333333331</v>
      </c>
      <c r="D48" s="227"/>
    </row>
    <row r="49" spans="1:250">
      <c r="A49" s="123"/>
      <c r="B49" s="93" t="str">
        <f>'Anbieter A'!B49</f>
        <v>- Stellvertreter in einer anderen Firma -&gt; (3 Punkte)</v>
      </c>
      <c r="C49" s="226"/>
      <c r="D49" s="228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des Büros in ähnlichen Gemeinden</v>
      </c>
      <c r="B54" s="76"/>
      <c r="C54" s="81" t="s">
        <v>51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3">
        <f>Zusammenfassung!D35</f>
        <v>0.66666666666666663</v>
      </c>
      <c r="D55" s="215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4"/>
      <c r="D56" s="216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4"/>
      <c r="D57" s="215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5"/>
      <c r="D58" s="216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51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0">
        <f>Zusammenfassung!D36</f>
        <v>0.33333333333333331</v>
      </c>
      <c r="D64" s="231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1"/>
      <c r="D65" s="220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1"/>
      <c r="D66" s="220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1"/>
      <c r="D67" s="220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2"/>
      <c r="D68" s="221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51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2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3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95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51</v>
      </c>
      <c r="D80" s="81" t="s">
        <v>35</v>
      </c>
    </row>
    <row r="81" spans="1:4" ht="59.25" customHeight="1">
      <c r="A81" s="123"/>
      <c r="B81" s="102" t="str">
        <f>'Anbieter A'!B81</f>
        <v>- Fahrdistanz Gemeinde (Gemeindeverwaltung) -&gt; Bürostandort
   0 - 20 km                  (5 Punkte)
   21 - 40 km                (3 Punkt)
   Mehr als 40 km         (0 Punkte)</v>
      </c>
      <c r="C81" s="241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167" priority="56">
      <formula>SUM(D9:D10)&gt;5</formula>
    </cfRule>
    <cfRule type="cellIs" dxfId="166" priority="57" operator="greaterThan">
      <formula>3</formula>
    </cfRule>
  </conditionalFormatting>
  <conditionalFormatting sqref="D10">
    <cfRule type="expression" dxfId="165" priority="58">
      <formula>SUM(D9:D10)&gt;5</formula>
    </cfRule>
    <cfRule type="cellIs" dxfId="164" priority="59" operator="greaterThan">
      <formula>2</formula>
    </cfRule>
  </conditionalFormatting>
  <conditionalFormatting sqref="D15">
    <cfRule type="cellIs" dxfId="163" priority="42" operator="greaterThan">
      <formula>5</formula>
    </cfRule>
  </conditionalFormatting>
  <conditionalFormatting sqref="D20">
    <cfRule type="cellIs" dxfId="162" priority="21" operator="greaterThan">
      <formula>3</formula>
    </cfRule>
  </conditionalFormatting>
  <conditionalFormatting sqref="D21">
    <cfRule type="cellIs" dxfId="161" priority="20" operator="greaterThan">
      <formula>2</formula>
    </cfRule>
  </conditionalFormatting>
  <conditionalFormatting sqref="D26">
    <cfRule type="cellIs" dxfId="160" priority="19" operator="greaterThan">
      <formula>1</formula>
    </cfRule>
  </conditionalFormatting>
  <conditionalFormatting sqref="D27:D28">
    <cfRule type="cellIs" dxfId="159" priority="17" operator="greaterThan">
      <formula>2</formula>
    </cfRule>
  </conditionalFormatting>
  <conditionalFormatting sqref="D34:D36">
    <cfRule type="cellIs" dxfId="158" priority="16" operator="greaterThan">
      <formula>5</formula>
    </cfRule>
  </conditionalFormatting>
  <conditionalFormatting sqref="D41:D43">
    <cfRule type="cellIs" dxfId="157" priority="13" operator="greaterThan">
      <formula>5</formula>
    </cfRule>
  </conditionalFormatting>
  <conditionalFormatting sqref="D48:D49">
    <cfRule type="cellIs" dxfId="156" priority="15" operator="greaterThan">
      <formula>5</formula>
    </cfRule>
  </conditionalFormatting>
  <conditionalFormatting sqref="D55">
    <cfRule type="cellIs" dxfId="155" priority="31" operator="greaterThan">
      <formula>3</formula>
    </cfRule>
  </conditionalFormatting>
  <conditionalFormatting sqref="D57">
    <cfRule type="cellIs" dxfId="154" priority="29" operator="greaterThan">
      <formula>2</formula>
    </cfRule>
  </conditionalFormatting>
  <conditionalFormatting sqref="D64:D68">
    <cfRule type="cellIs" dxfId="153" priority="27" operator="greaterThan">
      <formula>5</formula>
    </cfRule>
  </conditionalFormatting>
  <conditionalFormatting sqref="D76">
    <cfRule type="cellIs" dxfId="152" priority="10" operator="greaterThan">
      <formula>5</formula>
    </cfRule>
  </conditionalFormatting>
  <conditionalFormatting sqref="D81">
    <cfRule type="cellIs" dxfId="147" priority="25" operator="greaterThan">
      <formula>5</formula>
    </cfRule>
  </conditionalFormatting>
  <conditionalFormatting sqref="E7">
    <cfRule type="cellIs" dxfId="151" priority="47" operator="greaterThan">
      <formula>5</formula>
    </cfRule>
  </conditionalFormatting>
  <conditionalFormatting sqref="E32">
    <cfRule type="cellIs" dxfId="150" priority="14" operator="greaterThan">
      <formula>5</formula>
    </cfRule>
  </conditionalFormatting>
  <conditionalFormatting sqref="E53">
    <cfRule type="cellIs" dxfId="149" priority="23" operator="greaterThan">
      <formula>5</formula>
    </cfRule>
  </conditionalFormatting>
  <conditionalFormatting sqref="E72">
    <cfRule type="cellIs" dxfId="148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IP85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Langenthal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Zusammenfassung!B11</f>
        <v>d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51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5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6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51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51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7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7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51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6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6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6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51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7">
        <f>Zusammenfassung!D30</f>
        <v>0.33333333333333331</v>
      </c>
      <c r="D34" s="231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8"/>
      <c r="D35" s="220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39"/>
      <c r="D36" s="221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51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0">
        <f>Zusammenfassung!D31</f>
        <v>0.33333333333333331</v>
      </c>
      <c r="D41" s="231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8"/>
      <c r="D42" s="220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39"/>
      <c r="D43" s="221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4" t="str">
        <f>'Anbieter A'!A47</f>
        <v xml:space="preserve">Art der Sicherstellung der Stellvertretung des Nachführungsgeometers, z. B. bei Ferien (gemäss Art. 5, KVAV)
</v>
      </c>
      <c r="B47" s="214"/>
      <c r="C47" s="91" t="s">
        <v>51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5">
        <f>Zusammenfassung!D32</f>
        <v>0.33333333333333331</v>
      </c>
      <c r="D48" s="227"/>
    </row>
    <row r="49" spans="1:250">
      <c r="A49" s="123"/>
      <c r="B49" s="93" t="str">
        <f>'Anbieter A'!B49</f>
        <v>- Stellvertreter in einer anderen Firma -&gt; (3 Punkte)</v>
      </c>
      <c r="C49" s="226"/>
      <c r="D49" s="228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des Büros in ähnlichen Gemeinden</v>
      </c>
      <c r="B54" s="76"/>
      <c r="C54" s="81" t="s">
        <v>51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3">
        <f>Zusammenfassung!D35</f>
        <v>0.66666666666666663</v>
      </c>
      <c r="D55" s="215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4"/>
      <c r="D56" s="216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4"/>
      <c r="D57" s="215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5"/>
      <c r="D58" s="216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51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0">
        <f>Zusammenfassung!D36</f>
        <v>0.33333333333333331</v>
      </c>
      <c r="D64" s="231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1"/>
      <c r="D65" s="220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1"/>
      <c r="D66" s="220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1"/>
      <c r="D67" s="220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2"/>
      <c r="D68" s="221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51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2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3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95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51</v>
      </c>
      <c r="D80" s="81" t="s">
        <v>35</v>
      </c>
    </row>
    <row r="81" spans="1:4" ht="53.25" customHeight="1">
      <c r="A81" s="123"/>
      <c r="B81" s="102" t="str">
        <f>'Anbieter A'!B81</f>
        <v>- Fahrdistanz Gemeinde (Gemeindeverwaltung) -&gt; Bürostandort
   0 - 20 km                  (5 Punkte)
   21 - 40 km                (3 Punkt)
   Mehr als 40 km         (0 Punkte)</v>
      </c>
      <c r="C81" s="241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104" priority="60">
      <formula>SUM(D9:D10)&gt;5</formula>
    </cfRule>
    <cfRule type="cellIs" dxfId="103" priority="61" operator="greaterThan">
      <formula>3</formula>
    </cfRule>
  </conditionalFormatting>
  <conditionalFormatting sqref="D10">
    <cfRule type="expression" dxfId="102" priority="62">
      <formula>SUM(D9:D10)&gt;5</formula>
    </cfRule>
    <cfRule type="cellIs" dxfId="101" priority="63" operator="greaterThan">
      <formula>2</formula>
    </cfRule>
  </conditionalFormatting>
  <conditionalFormatting sqref="D15">
    <cfRule type="cellIs" dxfId="100" priority="42" operator="greaterThan">
      <formula>5</formula>
    </cfRule>
  </conditionalFormatting>
  <conditionalFormatting sqref="D20">
    <cfRule type="cellIs" dxfId="99" priority="21" operator="greaterThan">
      <formula>3</formula>
    </cfRule>
  </conditionalFormatting>
  <conditionalFormatting sqref="D21">
    <cfRule type="cellIs" dxfId="98" priority="20" operator="greaterThan">
      <formula>2</formula>
    </cfRule>
  </conditionalFormatting>
  <conditionalFormatting sqref="D26">
    <cfRule type="cellIs" dxfId="97" priority="19" operator="greaterThan">
      <formula>1</formula>
    </cfRule>
  </conditionalFormatting>
  <conditionalFormatting sqref="D27:D28">
    <cfRule type="cellIs" dxfId="96" priority="17" operator="greaterThan">
      <formula>2</formula>
    </cfRule>
  </conditionalFormatting>
  <conditionalFormatting sqref="D34:D36">
    <cfRule type="cellIs" dxfId="95" priority="15" operator="greaterThan">
      <formula>5</formula>
    </cfRule>
  </conditionalFormatting>
  <conditionalFormatting sqref="D41:D43">
    <cfRule type="cellIs" dxfId="94" priority="13" operator="greaterThan">
      <formula>5</formula>
    </cfRule>
  </conditionalFormatting>
  <conditionalFormatting sqref="D48:D49">
    <cfRule type="cellIs" dxfId="93" priority="14" operator="greaterThan">
      <formula>5</formula>
    </cfRule>
  </conditionalFormatting>
  <conditionalFormatting sqref="D55">
    <cfRule type="cellIs" dxfId="92" priority="30" operator="greaterThan">
      <formula>3</formula>
    </cfRule>
  </conditionalFormatting>
  <conditionalFormatting sqref="D57">
    <cfRule type="cellIs" dxfId="91" priority="28" operator="greaterThan">
      <formula>2</formula>
    </cfRule>
  </conditionalFormatting>
  <conditionalFormatting sqref="D64:D68">
    <cfRule type="cellIs" dxfId="90" priority="26" operator="greaterThan">
      <formula>5</formula>
    </cfRule>
  </conditionalFormatting>
  <conditionalFormatting sqref="D76">
    <cfRule type="cellIs" dxfId="89" priority="10" operator="greaterThan">
      <formula>5</formula>
    </cfRule>
  </conditionalFormatting>
  <conditionalFormatting sqref="D81">
    <cfRule type="cellIs" dxfId="84" priority="23" operator="greaterThan">
      <formula>5</formula>
    </cfRule>
  </conditionalFormatting>
  <conditionalFormatting sqref="E7">
    <cfRule type="cellIs" dxfId="88" priority="47" operator="greaterThan">
      <formula>5</formula>
    </cfRule>
  </conditionalFormatting>
  <conditionalFormatting sqref="E32">
    <cfRule type="cellIs" dxfId="87" priority="16" operator="greaterThan">
      <formula>5</formula>
    </cfRule>
  </conditionalFormatting>
  <conditionalFormatting sqref="E53">
    <cfRule type="cellIs" dxfId="86" priority="31" operator="greaterThan">
      <formula>5</formula>
    </cfRule>
  </conditionalFormatting>
  <conditionalFormatting sqref="E72">
    <cfRule type="cellIs" dxfId="85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P85"/>
  <sheetViews>
    <sheetView zoomScaleNormal="100" workbookViewId="0">
      <selection activeCell="E86" sqref="E86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Langenthal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Zusammenfassung!B12</f>
        <v>e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51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5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6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51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51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7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7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51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6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6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6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51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7">
        <f>Zusammenfassung!D30</f>
        <v>0.33333333333333331</v>
      </c>
      <c r="D34" s="231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8"/>
      <c r="D35" s="220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39"/>
      <c r="D36" s="221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51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0">
        <f>Zusammenfassung!D31</f>
        <v>0.33333333333333331</v>
      </c>
      <c r="D41" s="231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8"/>
      <c r="D42" s="220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39"/>
      <c r="D43" s="221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4" t="str">
        <f>'Anbieter A'!A47</f>
        <v xml:space="preserve">Art der Sicherstellung der Stellvertretung des Nachführungsgeometers, z. B. bei Ferien (gemäss Art. 5, KVAV)
</v>
      </c>
      <c r="B47" s="214"/>
      <c r="C47" s="91" t="s">
        <v>51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5">
        <f>Zusammenfassung!D32</f>
        <v>0.33333333333333331</v>
      </c>
      <c r="D48" s="227"/>
    </row>
    <row r="49" spans="1:250">
      <c r="A49" s="123"/>
      <c r="B49" s="93" t="str">
        <f>'Anbieter A'!B49</f>
        <v>- Stellvertreter in einer anderen Firma -&gt; (3 Punkte)</v>
      </c>
      <c r="C49" s="226"/>
      <c r="D49" s="228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des Büros in ähnlichen Gemeinden</v>
      </c>
      <c r="B54" s="76"/>
      <c r="C54" s="81" t="s">
        <v>51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3">
        <f>Zusammenfassung!D35</f>
        <v>0.66666666666666663</v>
      </c>
      <c r="D55" s="215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4"/>
      <c r="D56" s="216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4"/>
      <c r="D57" s="215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5"/>
      <c r="D58" s="216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51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0">
        <f>Zusammenfassung!D36</f>
        <v>0.33333333333333331</v>
      </c>
      <c r="D64" s="231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1"/>
      <c r="D65" s="220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1"/>
      <c r="D66" s="220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1"/>
      <c r="D67" s="220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2"/>
      <c r="D68" s="221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51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2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3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95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51</v>
      </c>
      <c r="D80" s="81" t="s">
        <v>35</v>
      </c>
    </row>
    <row r="81" spans="1:4" ht="54" customHeight="1">
      <c r="A81" s="123"/>
      <c r="B81" s="102" t="str">
        <f>'Anbieter A'!B81</f>
        <v>- Fahrdistanz Gemeinde (Gemeindeverwaltung) -&gt; Bürostandort
   0 - 20 km                  (5 Punkte)
   21 - 40 km                (3 Punkt)
   Mehr als 40 km         (0 Punkte)</v>
      </c>
      <c r="C81" s="241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C41:C43"/>
    <mergeCell ref="D41:D43"/>
    <mergeCell ref="C9:C10"/>
    <mergeCell ref="C20:C21"/>
    <mergeCell ref="C26:C28"/>
    <mergeCell ref="C34:C36"/>
    <mergeCell ref="D34:D36"/>
    <mergeCell ref="C64:C68"/>
    <mergeCell ref="D64:D68"/>
    <mergeCell ref="C74:C75"/>
    <mergeCell ref="A47:B47"/>
    <mergeCell ref="C48:C49"/>
    <mergeCell ref="D48:D49"/>
    <mergeCell ref="C55:C58"/>
    <mergeCell ref="D55:D56"/>
    <mergeCell ref="D57:D58"/>
  </mergeCells>
  <conditionalFormatting sqref="D9">
    <cfRule type="expression" dxfId="41" priority="64">
      <formula>SUM(D9:D10)&gt;5</formula>
    </cfRule>
    <cfRule type="cellIs" dxfId="40" priority="65" operator="greaterThan">
      <formula>3</formula>
    </cfRule>
  </conditionalFormatting>
  <conditionalFormatting sqref="D10">
    <cfRule type="expression" dxfId="39" priority="66">
      <formula>SUM(D9:D10)&gt;5</formula>
    </cfRule>
    <cfRule type="cellIs" dxfId="38" priority="67" operator="greaterThan">
      <formula>2</formula>
    </cfRule>
  </conditionalFormatting>
  <conditionalFormatting sqref="D15">
    <cfRule type="cellIs" dxfId="37" priority="29" operator="greaterThan">
      <formula>5</formula>
    </cfRule>
  </conditionalFormatting>
  <conditionalFormatting sqref="D20">
    <cfRule type="cellIs" dxfId="36" priority="21" operator="greaterThan">
      <formula>3</formula>
    </cfRule>
  </conditionalFormatting>
  <conditionalFormatting sqref="D21">
    <cfRule type="cellIs" dxfId="35" priority="20" operator="greaterThan">
      <formula>2</formula>
    </cfRule>
  </conditionalFormatting>
  <conditionalFormatting sqref="D26">
    <cfRule type="cellIs" dxfId="34" priority="19" operator="greaterThan">
      <formula>1</formula>
    </cfRule>
  </conditionalFormatting>
  <conditionalFormatting sqref="D27:D28">
    <cfRule type="cellIs" dxfId="33" priority="17" operator="greaterThan">
      <formula>2</formula>
    </cfRule>
  </conditionalFormatting>
  <conditionalFormatting sqref="D34:D36">
    <cfRule type="cellIs" dxfId="32" priority="15" operator="greaterThan">
      <formula>5</formula>
    </cfRule>
  </conditionalFormatting>
  <conditionalFormatting sqref="D41:D43">
    <cfRule type="cellIs" dxfId="31" priority="13" operator="greaterThan">
      <formula>5</formula>
    </cfRule>
  </conditionalFormatting>
  <conditionalFormatting sqref="D48:D49">
    <cfRule type="cellIs" dxfId="30" priority="14" operator="greaterThan">
      <formula>5</formula>
    </cfRule>
  </conditionalFormatting>
  <conditionalFormatting sqref="D55">
    <cfRule type="cellIs" dxfId="29" priority="27" operator="greaterThan">
      <formula>3</formula>
    </cfRule>
  </conditionalFormatting>
  <conditionalFormatting sqref="D57">
    <cfRule type="cellIs" dxfId="28" priority="26" operator="greaterThan">
      <formula>2</formula>
    </cfRule>
  </conditionalFormatting>
  <conditionalFormatting sqref="D64:D68">
    <cfRule type="cellIs" dxfId="27" priority="25" operator="greaterThan">
      <formula>5</formula>
    </cfRule>
  </conditionalFormatting>
  <conditionalFormatting sqref="D76">
    <cfRule type="cellIs" dxfId="26" priority="10" operator="greaterThan">
      <formula>5</formula>
    </cfRule>
  </conditionalFormatting>
  <conditionalFormatting sqref="D81">
    <cfRule type="cellIs" dxfId="21" priority="23" operator="greaterThan">
      <formula>5</formula>
    </cfRule>
  </conditionalFormatting>
  <conditionalFormatting sqref="E7">
    <cfRule type="cellIs" dxfId="25" priority="30" operator="greaterThan">
      <formula>5</formula>
    </cfRule>
  </conditionalFormatting>
  <conditionalFormatting sqref="E32">
    <cfRule type="cellIs" dxfId="24" priority="16" operator="greaterThan">
      <formula>5</formula>
    </cfRule>
  </conditionalFormatting>
  <conditionalFormatting sqref="E53">
    <cfRule type="cellIs" dxfId="23" priority="28" operator="greaterThan">
      <formula>5</formula>
    </cfRule>
  </conditionalFormatting>
  <conditionalFormatting sqref="E72">
    <cfRule type="cellIs" dxfId="22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Zusammenfassung</vt:lpstr>
      <vt:lpstr>Anbieter A</vt:lpstr>
      <vt:lpstr>Anbieter B</vt:lpstr>
      <vt:lpstr>Anbieter C</vt:lpstr>
      <vt:lpstr>Anbieter D</vt:lpstr>
      <vt:lpstr>Anbieter E</vt:lpstr>
      <vt:lpstr>Zusammenfassung!Druckbereich</vt:lpstr>
      <vt:lpstr>'Anbieter A'!Drucktitel</vt:lpstr>
      <vt:lpstr>'Anbieter B'!Drucktitel</vt:lpstr>
      <vt:lpstr>'Anbieter C'!Drucktitel</vt:lpstr>
      <vt:lpstr>'Anbieter D'!Drucktitel</vt:lpstr>
      <vt:lpstr>'Anbieter E'!Drucktitel</vt:lpstr>
      <vt:lpstr>Zusammenfassung!Drucktitel</vt:lpstr>
    </vt:vector>
  </TitlesOfParts>
  <Company>SIBS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Auswertungstabelle</dc:title>
  <dc:creator>AGI</dc:creator>
  <cp:lastModifiedBy>Kawecki-Wenger Delphine</cp:lastModifiedBy>
  <cp:revision>32</cp:revision>
  <cp:lastPrinted>2024-10-03T08:49:58Z</cp:lastPrinted>
  <dcterms:created xsi:type="dcterms:W3CDTF">2002-11-29T07:41:48Z</dcterms:created>
  <dcterms:modified xsi:type="dcterms:W3CDTF">2025-03-03T15:55:57Z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f_Adresse">
    <vt:lpwstr>0</vt:lpwstr>
  </property>
  <property fmtid="{D5CDD505-2E9C-101B-9397-08002B2CF9AE}" pid="3" name="def_txtAdresse">
    <vt:lpwstr>Geometer</vt:lpwstr>
  </property>
  <property fmtid="{D5CDD505-2E9C-101B-9397-08002B2CF9AE}" pid="4" name="def_Key">
    <vt:lpwstr>[User3]</vt:lpwstr>
  </property>
  <property fmtid="{D5CDD505-2E9C-101B-9397-08002B2CF9AE}" pid="5" name="def_Kopf">
    <vt:lpwstr>0</vt:lpwstr>
  </property>
  <property fmtid="{D5CDD505-2E9C-101B-9397-08002B2CF9AE}" pid="6" name="def_Fuss">
    <vt:lpwstr>1 AV93 </vt:lpwstr>
  </property>
  <property fmtid="{D5CDD505-2E9C-101B-9397-08002B2CF9AE}" pid="7" name="MSIP_Label_74fdd986-87d9-48c6-acda-407b1ab5fef0_Enabled">
    <vt:lpwstr>true</vt:lpwstr>
  </property>
  <property fmtid="{D5CDD505-2E9C-101B-9397-08002B2CF9AE}" pid="8" name="MSIP_Label_74fdd986-87d9-48c6-acda-407b1ab5fef0_SetDate">
    <vt:lpwstr>2024-11-13T13:19:34Z</vt:lpwstr>
  </property>
  <property fmtid="{D5CDD505-2E9C-101B-9397-08002B2CF9AE}" pid="9" name="MSIP_Label_74fdd986-87d9-48c6-acda-407b1ab5fef0_Method">
    <vt:lpwstr>Standard</vt:lpwstr>
  </property>
  <property fmtid="{D5CDD505-2E9C-101B-9397-08002B2CF9AE}" pid="10" name="MSIP_Label_74fdd986-87d9-48c6-acda-407b1ab5fef0_Name">
    <vt:lpwstr>NICHT KLASSIFIZIERT</vt:lpwstr>
  </property>
  <property fmtid="{D5CDD505-2E9C-101B-9397-08002B2CF9AE}" pid="11" name="MSIP_Label_74fdd986-87d9-48c6-acda-407b1ab5fef0_SiteId">
    <vt:lpwstr>cb96f99a-a111-42d7-9f65-e111197ba4bb</vt:lpwstr>
  </property>
  <property fmtid="{D5CDD505-2E9C-101B-9397-08002B2CF9AE}" pid="12" name="MSIP_Label_74fdd986-87d9-48c6-acda-407b1ab5fef0_ActionId">
    <vt:lpwstr>301fe6ee-b643-484a-9dcf-11e62519575d</vt:lpwstr>
  </property>
  <property fmtid="{D5CDD505-2E9C-101B-9397-08002B2CF9AE}" pid="13" name="MSIP_Label_74fdd986-87d9-48c6-acda-407b1ab5fef0_ContentBits">
    <vt:lpwstr>0</vt:lpwstr>
  </property>
</Properties>
</file>